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8" i="1"/>
  <c r="I18" s="1"/>
  <c r="J18" s="1"/>
  <c r="K18" s="1"/>
  <c r="L18"/>
  <c r="M18" s="1"/>
  <c r="H20"/>
  <c r="I20" s="1"/>
  <c r="L20"/>
  <c r="M20" s="1"/>
  <c r="N20" s="1"/>
  <c r="L8"/>
  <c r="R8" s="1"/>
  <c r="L9"/>
  <c r="R9" s="1"/>
  <c r="L10"/>
  <c r="R10" s="1"/>
  <c r="L11"/>
  <c r="R11" s="1"/>
  <c r="L12"/>
  <c r="R12" s="1"/>
  <c r="L14"/>
  <c r="R14" s="1"/>
  <c r="L15"/>
  <c r="R15" s="1"/>
  <c r="L16"/>
  <c r="R16" s="1"/>
  <c r="L19"/>
  <c r="R19" s="1"/>
  <c r="L21"/>
  <c r="R21" s="1"/>
  <c r="L23"/>
  <c r="R23" s="1"/>
  <c r="L24"/>
  <c r="R24" s="1"/>
  <c r="L25"/>
  <c r="R25" s="1"/>
  <c r="L26"/>
  <c r="R26" s="1"/>
  <c r="L27"/>
  <c r="R27" s="1"/>
  <c r="L28"/>
  <c r="R28" s="1"/>
  <c r="L29"/>
  <c r="R29" s="1"/>
  <c r="L30"/>
  <c r="R30" s="1"/>
  <c r="L31"/>
  <c r="R31" s="1"/>
  <c r="L32"/>
  <c r="R32" s="1"/>
  <c r="L33"/>
  <c r="R33" s="1"/>
  <c r="L34"/>
  <c r="R34" s="1"/>
  <c r="L35"/>
  <c r="R35" s="1"/>
  <c r="L36"/>
  <c r="R36" s="1"/>
  <c r="L37"/>
  <c r="R37" s="1"/>
  <c r="L7"/>
  <c r="X7" s="1"/>
  <c r="Y7" s="1"/>
  <c r="Z7" s="1"/>
  <c r="H8"/>
  <c r="I8" s="1"/>
  <c r="H9"/>
  <c r="I9" s="1"/>
  <c r="H10"/>
  <c r="I10" s="1"/>
  <c r="H11"/>
  <c r="I11" s="1"/>
  <c r="H12"/>
  <c r="I12" s="1"/>
  <c r="H14"/>
  <c r="I14" s="1"/>
  <c r="H15"/>
  <c r="I15" s="1"/>
  <c r="H16"/>
  <c r="I16" s="1"/>
  <c r="H19"/>
  <c r="I19" s="1"/>
  <c r="H21"/>
  <c r="I21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7"/>
  <c r="I7" s="1"/>
  <c r="N18" l="1"/>
  <c r="O18" s="1"/>
  <c r="P18" s="1"/>
  <c r="Q18" s="1"/>
  <c r="R18"/>
  <c r="S18" s="1"/>
  <c r="T18" s="1"/>
  <c r="U18" s="1"/>
  <c r="R7"/>
  <c r="S7" s="1"/>
  <c r="T7" s="1"/>
  <c r="AD37"/>
  <c r="AE37" s="1"/>
  <c r="AF37" s="1"/>
  <c r="AG37" s="1"/>
  <c r="AH37" s="1"/>
  <c r="AI37" s="1"/>
  <c r="AD35"/>
  <c r="AE35" s="1"/>
  <c r="AF35" s="1"/>
  <c r="AG35" s="1"/>
  <c r="AH35" s="1"/>
  <c r="AI35" s="1"/>
  <c r="AD33"/>
  <c r="AE33" s="1"/>
  <c r="AF33" s="1"/>
  <c r="AG33" s="1"/>
  <c r="AH33" s="1"/>
  <c r="AI33" s="1"/>
  <c r="AD31"/>
  <c r="AE31" s="1"/>
  <c r="AF31" s="1"/>
  <c r="AG31" s="1"/>
  <c r="AH31" s="1"/>
  <c r="AI31" s="1"/>
  <c r="AD29"/>
  <c r="AE29" s="1"/>
  <c r="AF29" s="1"/>
  <c r="AG29" s="1"/>
  <c r="AH29" s="1"/>
  <c r="AI29" s="1"/>
  <c r="AD27"/>
  <c r="AE27" s="1"/>
  <c r="AF27" s="1"/>
  <c r="AG27" s="1"/>
  <c r="AH27" s="1"/>
  <c r="AI27" s="1"/>
  <c r="AD25"/>
  <c r="AE25" s="1"/>
  <c r="AF25" s="1"/>
  <c r="AG25" s="1"/>
  <c r="AH25" s="1"/>
  <c r="AI25" s="1"/>
  <c r="AD23"/>
  <c r="AE23" s="1"/>
  <c r="AF23" s="1"/>
  <c r="AG23" s="1"/>
  <c r="AH23" s="1"/>
  <c r="AI23" s="1"/>
  <c r="AD20"/>
  <c r="AE20" s="1"/>
  <c r="AF20" s="1"/>
  <c r="AG20" s="1"/>
  <c r="AH20" s="1"/>
  <c r="AI20" s="1"/>
  <c r="AD18"/>
  <c r="AE18" s="1"/>
  <c r="AF18" s="1"/>
  <c r="AG18" s="1"/>
  <c r="AH18" s="1"/>
  <c r="AI18" s="1"/>
  <c r="AD15"/>
  <c r="AE15" s="1"/>
  <c r="AF15" s="1"/>
  <c r="AG15" s="1"/>
  <c r="AH15" s="1"/>
  <c r="AI15" s="1"/>
  <c r="AD12"/>
  <c r="AE12" s="1"/>
  <c r="AF12" s="1"/>
  <c r="AG12" s="1"/>
  <c r="AH12" s="1"/>
  <c r="AI12" s="1"/>
  <c r="AD10"/>
  <c r="AE10" s="1"/>
  <c r="AF10" s="1"/>
  <c r="AG10" s="1"/>
  <c r="AH10" s="1"/>
  <c r="AI10" s="1"/>
  <c r="AD8"/>
  <c r="AE8" s="1"/>
  <c r="AF8" s="1"/>
  <c r="AG8" s="1"/>
  <c r="AH8" s="1"/>
  <c r="AI8" s="1"/>
  <c r="X37"/>
  <c r="X35"/>
  <c r="Y35" s="1"/>
  <c r="Z35" s="1"/>
  <c r="AA35" s="1"/>
  <c r="AB35" s="1"/>
  <c r="AC35" s="1"/>
  <c r="X33"/>
  <c r="X31"/>
  <c r="Y31" s="1"/>
  <c r="Z31" s="1"/>
  <c r="AA31" s="1"/>
  <c r="AB31" s="1"/>
  <c r="AC31" s="1"/>
  <c r="X29"/>
  <c r="X27"/>
  <c r="Y27" s="1"/>
  <c r="Z27" s="1"/>
  <c r="AA27" s="1"/>
  <c r="AB27" s="1"/>
  <c r="AC27" s="1"/>
  <c r="X25"/>
  <c r="X23"/>
  <c r="Y23" s="1"/>
  <c r="Z23" s="1"/>
  <c r="AA23" s="1"/>
  <c r="AB23" s="1"/>
  <c r="AC23" s="1"/>
  <c r="X20"/>
  <c r="X18"/>
  <c r="Y18" s="1"/>
  <c r="Z18" s="1"/>
  <c r="AA18" s="1"/>
  <c r="AB18" s="1"/>
  <c r="AC18" s="1"/>
  <c r="X15"/>
  <c r="X12"/>
  <c r="Y12" s="1"/>
  <c r="Z12" s="1"/>
  <c r="AA12" s="1"/>
  <c r="AB12" s="1"/>
  <c r="AC12" s="1"/>
  <c r="X10"/>
  <c r="X8"/>
  <c r="Y8" s="1"/>
  <c r="Z8" s="1"/>
  <c r="AA8" s="1"/>
  <c r="AB8" s="1"/>
  <c r="AC8" s="1"/>
  <c r="AD7"/>
  <c r="AE7" s="1"/>
  <c r="AF7" s="1"/>
  <c r="AG7" s="1"/>
  <c r="AH7" s="1"/>
  <c r="AI7" s="1"/>
  <c r="AD36"/>
  <c r="AD34"/>
  <c r="AD32"/>
  <c r="AD30"/>
  <c r="AD28"/>
  <c r="AD26"/>
  <c r="AD24"/>
  <c r="AD21"/>
  <c r="AD19"/>
  <c r="AD16"/>
  <c r="AD14"/>
  <c r="AD11"/>
  <c r="AD9"/>
  <c r="X36"/>
  <c r="Y36" s="1"/>
  <c r="Z36" s="1"/>
  <c r="AA36" s="1"/>
  <c r="AB36" s="1"/>
  <c r="AC36" s="1"/>
  <c r="X34"/>
  <c r="Y34" s="1"/>
  <c r="Z34" s="1"/>
  <c r="AA34" s="1"/>
  <c r="AB34" s="1"/>
  <c r="AC34" s="1"/>
  <c r="X32"/>
  <c r="Y32" s="1"/>
  <c r="Z32" s="1"/>
  <c r="AA32" s="1"/>
  <c r="AB32" s="1"/>
  <c r="AC32" s="1"/>
  <c r="X30"/>
  <c r="Y30" s="1"/>
  <c r="Z30" s="1"/>
  <c r="AA30" s="1"/>
  <c r="AB30" s="1"/>
  <c r="AC30" s="1"/>
  <c r="X28"/>
  <c r="Y28" s="1"/>
  <c r="Z28" s="1"/>
  <c r="AA28" s="1"/>
  <c r="AB28" s="1"/>
  <c r="AC28" s="1"/>
  <c r="X26"/>
  <c r="Y26" s="1"/>
  <c r="Z26" s="1"/>
  <c r="AA26" s="1"/>
  <c r="AB26" s="1"/>
  <c r="AC26" s="1"/>
  <c r="X24"/>
  <c r="Y24" s="1"/>
  <c r="Z24" s="1"/>
  <c r="AA24" s="1"/>
  <c r="AB24" s="1"/>
  <c r="AC24" s="1"/>
  <c r="X21"/>
  <c r="Y21" s="1"/>
  <c r="Z21" s="1"/>
  <c r="AA21" s="1"/>
  <c r="AB21" s="1"/>
  <c r="AC21" s="1"/>
  <c r="X19"/>
  <c r="Y19" s="1"/>
  <c r="Z19" s="1"/>
  <c r="AA19" s="1"/>
  <c r="AB19" s="1"/>
  <c r="AC19" s="1"/>
  <c r="X16"/>
  <c r="Y16" s="1"/>
  <c r="Z16" s="1"/>
  <c r="AA16" s="1"/>
  <c r="AB16" s="1"/>
  <c r="AC16" s="1"/>
  <c r="X14"/>
  <c r="Y14" s="1"/>
  <c r="Z14" s="1"/>
  <c r="AA14" s="1"/>
  <c r="AB14" s="1"/>
  <c r="AC14" s="1"/>
  <c r="X11"/>
  <c r="Y11" s="1"/>
  <c r="Z11" s="1"/>
  <c r="AA11" s="1"/>
  <c r="AB11" s="1"/>
  <c r="AC11" s="1"/>
  <c r="X9"/>
  <c r="Y9" s="1"/>
  <c r="Z9" s="1"/>
  <c r="AA9" s="1"/>
  <c r="AB9" s="1"/>
  <c r="AC9" s="1"/>
  <c r="AA7"/>
  <c r="AB7" s="1"/>
  <c r="AC7" s="1"/>
  <c r="R20"/>
  <c r="S20" s="1"/>
  <c r="T20" s="1"/>
  <c r="M35"/>
  <c r="N35" s="1"/>
  <c r="M31"/>
  <c r="N31" s="1"/>
  <c r="M27"/>
  <c r="M23"/>
  <c r="N23" s="1"/>
  <c r="M15"/>
  <c r="N15" s="1"/>
  <c r="M10"/>
  <c r="M37"/>
  <c r="N37" s="1"/>
  <c r="M33"/>
  <c r="N33" s="1"/>
  <c r="M29"/>
  <c r="N29" s="1"/>
  <c r="M25"/>
  <c r="N25" s="1"/>
  <c r="M19"/>
  <c r="N19" s="1"/>
  <c r="M12"/>
  <c r="N12" s="1"/>
  <c r="M8"/>
  <c r="N8" s="1"/>
  <c r="J20"/>
  <c r="K20" s="1"/>
  <c r="O20"/>
  <c r="P20" s="1"/>
  <c r="Q20" s="1"/>
  <c r="J37"/>
  <c r="K37" s="1"/>
  <c r="J35"/>
  <c r="K35" s="1"/>
  <c r="J33"/>
  <c r="K33" s="1"/>
  <c r="J31"/>
  <c r="K31" s="1"/>
  <c r="J29"/>
  <c r="K29" s="1"/>
  <c r="J27"/>
  <c r="K27" s="1"/>
  <c r="J25"/>
  <c r="K25" s="1"/>
  <c r="J23"/>
  <c r="K23" s="1"/>
  <c r="J19"/>
  <c r="K19" s="1"/>
  <c r="J15"/>
  <c r="K15" s="1"/>
  <c r="J12"/>
  <c r="K12" s="1"/>
  <c r="J10"/>
  <c r="K10" s="1"/>
  <c r="J8"/>
  <c r="K8" s="1"/>
  <c r="S37"/>
  <c r="T37" s="1"/>
  <c r="S35"/>
  <c r="T35" s="1"/>
  <c r="S33"/>
  <c r="T33" s="1"/>
  <c r="S31"/>
  <c r="T31" s="1"/>
  <c r="S29"/>
  <c r="T29" s="1"/>
  <c r="S27"/>
  <c r="T27" s="1"/>
  <c r="S25"/>
  <c r="T25" s="1"/>
  <c r="S23"/>
  <c r="T23" s="1"/>
  <c r="S19"/>
  <c r="T19" s="1"/>
  <c r="S15"/>
  <c r="T15" s="1"/>
  <c r="S12"/>
  <c r="T12" s="1"/>
  <c r="S10"/>
  <c r="T10" s="1"/>
  <c r="S8"/>
  <c r="T8" s="1"/>
  <c r="J7"/>
  <c r="K7" s="1"/>
  <c r="J36"/>
  <c r="K36" s="1"/>
  <c r="J34"/>
  <c r="K34" s="1"/>
  <c r="J32"/>
  <c r="K32" s="1"/>
  <c r="J30"/>
  <c r="K30" s="1"/>
  <c r="J28"/>
  <c r="K28" s="1"/>
  <c r="J26"/>
  <c r="K26" s="1"/>
  <c r="J24"/>
  <c r="K24" s="1"/>
  <c r="J21"/>
  <c r="K21" s="1"/>
  <c r="J16"/>
  <c r="K16" s="1"/>
  <c r="J14"/>
  <c r="K14" s="1"/>
  <c r="J11"/>
  <c r="K11" s="1"/>
  <c r="J9"/>
  <c r="K9" s="1"/>
  <c r="S36"/>
  <c r="T36" s="1"/>
  <c r="S34"/>
  <c r="T34" s="1"/>
  <c r="S32"/>
  <c r="T32" s="1"/>
  <c r="S30"/>
  <c r="T30" s="1"/>
  <c r="S28"/>
  <c r="T28" s="1"/>
  <c r="S26"/>
  <c r="T26" s="1"/>
  <c r="S24"/>
  <c r="T24" s="1"/>
  <c r="S21"/>
  <c r="T21" s="1"/>
  <c r="S16"/>
  <c r="T16" s="1"/>
  <c r="S14"/>
  <c r="T14" s="1"/>
  <c r="S11"/>
  <c r="T11" s="1"/>
  <c r="S9"/>
  <c r="T9" s="1"/>
  <c r="M7"/>
  <c r="N7" s="1"/>
  <c r="M36"/>
  <c r="M34"/>
  <c r="N34" s="1"/>
  <c r="O34" s="1"/>
  <c r="P34" s="1"/>
  <c r="Q34" s="1"/>
  <c r="M32"/>
  <c r="N32" s="1"/>
  <c r="O32" s="1"/>
  <c r="P32" s="1"/>
  <c r="Q32" s="1"/>
  <c r="M30"/>
  <c r="N30" s="1"/>
  <c r="O30" s="1"/>
  <c r="P30" s="1"/>
  <c r="Q30" s="1"/>
  <c r="M28"/>
  <c r="N28" s="1"/>
  <c r="O28" s="1"/>
  <c r="P28" s="1"/>
  <c r="Q28" s="1"/>
  <c r="M26"/>
  <c r="N26" s="1"/>
  <c r="O26" s="1"/>
  <c r="P26" s="1"/>
  <c r="Q26" s="1"/>
  <c r="M24"/>
  <c r="N24" s="1"/>
  <c r="O24" s="1"/>
  <c r="P24" s="1"/>
  <c r="Q24" s="1"/>
  <c r="M21"/>
  <c r="N21" s="1"/>
  <c r="O21" s="1"/>
  <c r="P21" s="1"/>
  <c r="Q21" s="1"/>
  <c r="M16"/>
  <c r="N16" s="1"/>
  <c r="O16" s="1"/>
  <c r="P16" s="1"/>
  <c r="Q16" s="1"/>
  <c r="M14"/>
  <c r="N14" s="1"/>
  <c r="O14" s="1"/>
  <c r="P14" s="1"/>
  <c r="Q14" s="1"/>
  <c r="M11"/>
  <c r="N11" s="1"/>
  <c r="O11" s="1"/>
  <c r="P11" s="1"/>
  <c r="Q11" s="1"/>
  <c r="M9"/>
  <c r="N9" s="1"/>
  <c r="O9" s="1"/>
  <c r="P9" s="1"/>
  <c r="Q9" s="1"/>
  <c r="N27"/>
  <c r="N10"/>
  <c r="N36"/>
  <c r="O36" s="1"/>
  <c r="P36" s="1"/>
  <c r="Q36" s="1"/>
  <c r="V18" l="1"/>
  <c r="W18" s="1"/>
  <c r="U9"/>
  <c r="V9" s="1"/>
  <c r="W9" s="1"/>
  <c r="U14"/>
  <c r="V14" s="1"/>
  <c r="W14" s="1"/>
  <c r="U26"/>
  <c r="V26" s="1"/>
  <c r="W26" s="1"/>
  <c r="U34"/>
  <c r="V34" s="1"/>
  <c r="W34" s="1"/>
  <c r="U11"/>
  <c r="V11" s="1"/>
  <c r="W11" s="1"/>
  <c r="U16"/>
  <c r="V16" s="1"/>
  <c r="W16" s="1"/>
  <c r="U24"/>
  <c r="V24" s="1"/>
  <c r="W24" s="1"/>
  <c r="U28"/>
  <c r="V28" s="1"/>
  <c r="W28" s="1"/>
  <c r="U32"/>
  <c r="V32" s="1"/>
  <c r="W32" s="1"/>
  <c r="U36"/>
  <c r="V36" s="1"/>
  <c r="W36" s="1"/>
  <c r="U10"/>
  <c r="V10" s="1"/>
  <c r="W10" s="1"/>
  <c r="U15"/>
  <c r="V15" s="1"/>
  <c r="W15" s="1"/>
  <c r="U23"/>
  <c r="V23" s="1"/>
  <c r="W23" s="1"/>
  <c r="U27"/>
  <c r="V27" s="1"/>
  <c r="W27" s="1"/>
  <c r="U31"/>
  <c r="V31" s="1"/>
  <c r="W31" s="1"/>
  <c r="U35"/>
  <c r="V35" s="1"/>
  <c r="W35" s="1"/>
  <c r="AE11"/>
  <c r="AF11" s="1"/>
  <c r="AG11" s="1"/>
  <c r="AH11" s="1"/>
  <c r="AI11" s="1"/>
  <c r="AE16"/>
  <c r="AF16" s="1"/>
  <c r="AG16" s="1"/>
  <c r="AH16" s="1"/>
  <c r="AI16" s="1"/>
  <c r="AE21"/>
  <c r="AF21" s="1"/>
  <c r="AG21" s="1"/>
  <c r="AH21" s="1"/>
  <c r="AI21" s="1"/>
  <c r="AE26"/>
  <c r="AF26" s="1"/>
  <c r="AG26" s="1"/>
  <c r="AH26" s="1"/>
  <c r="AI26" s="1"/>
  <c r="AE30"/>
  <c r="AF30" s="1"/>
  <c r="AG30" s="1"/>
  <c r="AH30" s="1"/>
  <c r="AI30" s="1"/>
  <c r="AE34"/>
  <c r="AF34" s="1"/>
  <c r="AG34" s="1"/>
  <c r="AH34" s="1"/>
  <c r="AI34" s="1"/>
  <c r="Y10"/>
  <c r="Z10" s="1"/>
  <c r="AA10" s="1"/>
  <c r="AB10" s="1"/>
  <c r="AC10" s="1"/>
  <c r="Y15"/>
  <c r="Z15" s="1"/>
  <c r="AA15" s="1"/>
  <c r="AB15" s="1"/>
  <c r="AC15" s="1"/>
  <c r="Y20"/>
  <c r="Z20" s="1"/>
  <c r="AA20" s="1"/>
  <c r="AB20" s="1"/>
  <c r="AC20" s="1"/>
  <c r="Y25"/>
  <c r="Z25" s="1"/>
  <c r="AA25" s="1"/>
  <c r="AB25" s="1"/>
  <c r="AC25" s="1"/>
  <c r="Y29"/>
  <c r="Z29" s="1"/>
  <c r="AA29" s="1"/>
  <c r="AB29" s="1"/>
  <c r="AC29" s="1"/>
  <c r="Y33"/>
  <c r="Z33" s="1"/>
  <c r="AA33" s="1"/>
  <c r="AB33" s="1"/>
  <c r="AC33" s="1"/>
  <c r="Y37"/>
  <c r="Z37" s="1"/>
  <c r="U21"/>
  <c r="V21" s="1"/>
  <c r="W21" s="1"/>
  <c r="U30"/>
  <c r="V30" s="1"/>
  <c r="W30" s="1"/>
  <c r="U8"/>
  <c r="V8" s="1"/>
  <c r="W8" s="1"/>
  <c r="U12"/>
  <c r="V12" s="1"/>
  <c r="W12" s="1"/>
  <c r="U19"/>
  <c r="V19" s="1"/>
  <c r="W19" s="1"/>
  <c r="U25"/>
  <c r="V25" s="1"/>
  <c r="W25" s="1"/>
  <c r="U29"/>
  <c r="V29" s="1"/>
  <c r="W29" s="1"/>
  <c r="U33"/>
  <c r="V33" s="1"/>
  <c r="W33" s="1"/>
  <c r="U37"/>
  <c r="V37" s="1"/>
  <c r="W37" s="1"/>
  <c r="U20"/>
  <c r="V20" s="1"/>
  <c r="W20" s="1"/>
  <c r="AE9"/>
  <c r="AF9" s="1"/>
  <c r="AE14"/>
  <c r="AF14" s="1"/>
  <c r="AG14" s="1"/>
  <c r="AH14" s="1"/>
  <c r="AI14" s="1"/>
  <c r="AE19"/>
  <c r="AF19" s="1"/>
  <c r="AE24"/>
  <c r="AF24" s="1"/>
  <c r="AG24" s="1"/>
  <c r="AH24" s="1"/>
  <c r="AI24" s="1"/>
  <c r="AE28"/>
  <c r="AF28" s="1"/>
  <c r="AE32"/>
  <c r="AF32" s="1"/>
  <c r="AG32" s="1"/>
  <c r="AH32" s="1"/>
  <c r="AI32" s="1"/>
  <c r="AE36"/>
  <c r="AF36" s="1"/>
  <c r="AG36" s="1"/>
  <c r="AH36" s="1"/>
  <c r="AI36" s="1"/>
  <c r="U7"/>
  <c r="V7" s="1"/>
  <c r="W7" s="1"/>
  <c r="O8"/>
  <c r="P8" s="1"/>
  <c r="Q8" s="1"/>
  <c r="O12"/>
  <c r="P12" s="1"/>
  <c r="Q12" s="1"/>
  <c r="O19"/>
  <c r="P19" s="1"/>
  <c r="Q19" s="1"/>
  <c r="O25"/>
  <c r="P25" s="1"/>
  <c r="Q25" s="1"/>
  <c r="O29"/>
  <c r="P29" s="1"/>
  <c r="Q29" s="1"/>
  <c r="O33"/>
  <c r="P33" s="1"/>
  <c r="Q33" s="1"/>
  <c r="O37"/>
  <c r="P37" s="1"/>
  <c r="Q37" s="1"/>
  <c r="O7"/>
  <c r="P7" s="1"/>
  <c r="Q7" s="1"/>
  <c r="O10"/>
  <c r="P10" s="1"/>
  <c r="Q10" s="1"/>
  <c r="O15"/>
  <c r="P15" s="1"/>
  <c r="Q15" s="1"/>
  <c r="O23"/>
  <c r="P23" s="1"/>
  <c r="Q23" s="1"/>
  <c r="O27"/>
  <c r="P27" s="1"/>
  <c r="Q27" s="1"/>
  <c r="O31"/>
  <c r="P31" s="1"/>
  <c r="Q31" s="1"/>
  <c r="O35"/>
  <c r="P35" s="1"/>
  <c r="Q35" s="1"/>
  <c r="AG28" l="1"/>
  <c r="AH28" s="1"/>
  <c r="AI28" s="1"/>
  <c r="AG19"/>
  <c r="AH19" s="1"/>
  <c r="AI19" s="1"/>
  <c r="AG9"/>
  <c r="AH9" s="1"/>
  <c r="AI9" s="1"/>
  <c r="AA37"/>
  <c r="AB37" s="1"/>
  <c r="AC37" s="1"/>
</calcChain>
</file>

<file path=xl/sharedStrings.xml><?xml version="1.0" encoding="utf-8"?>
<sst xmlns="http://schemas.openxmlformats.org/spreadsheetml/2006/main" count="159" uniqueCount="65">
  <si>
    <t xml:space="preserve">Harga </t>
  </si>
  <si>
    <t>PPn 10%</t>
  </si>
  <si>
    <t>Total Harga</t>
  </si>
  <si>
    <t>Harga Cash Keras</t>
  </si>
  <si>
    <t>Type</t>
  </si>
  <si>
    <t>Luas</t>
  </si>
  <si>
    <t>Lantai</t>
  </si>
  <si>
    <t>View</t>
  </si>
  <si>
    <t>Studio Deluxe</t>
  </si>
  <si>
    <t>Studio Poolside</t>
  </si>
  <si>
    <t>1 BR Superior</t>
  </si>
  <si>
    <t>1 BR Deluxe</t>
  </si>
  <si>
    <t>Barat/Timur</t>
  </si>
  <si>
    <t>KPA Bank</t>
  </si>
  <si>
    <t>DP 50%</t>
  </si>
  <si>
    <t>Harga</t>
  </si>
  <si>
    <t>PPN 10%</t>
  </si>
  <si>
    <t>Angsuran</t>
  </si>
  <si>
    <t>KPA Dev</t>
  </si>
  <si>
    <t>DP 30%</t>
  </si>
  <si>
    <t xml:space="preserve"> </t>
  </si>
  <si>
    <t>2 BR Superior</t>
  </si>
  <si>
    <t>2 BR Deluxe</t>
  </si>
  <si>
    <t>3, 9</t>
  </si>
  <si>
    <t>5,6,7,8</t>
  </si>
  <si>
    <t>Utara</t>
  </si>
  <si>
    <t>5,6,7.8</t>
  </si>
  <si>
    <t>Brt/Tmr/Sel</t>
  </si>
  <si>
    <t>3,5,6,7,8,9</t>
  </si>
  <si>
    <t>Utr/Tmr/Brt</t>
  </si>
  <si>
    <t>Selatan</t>
  </si>
  <si>
    <t>Timur/Barat</t>
  </si>
  <si>
    <t xml:space="preserve">Timur </t>
  </si>
  <si>
    <t>Timur</t>
  </si>
  <si>
    <t>2 BR Gardenia</t>
  </si>
  <si>
    <t>6,7,8</t>
  </si>
  <si>
    <t>Tower</t>
  </si>
  <si>
    <t>A,B</t>
  </si>
  <si>
    <t xml:space="preserve">A </t>
  </si>
  <si>
    <t>B</t>
  </si>
  <si>
    <t>A</t>
  </si>
  <si>
    <t>4 thn / 48 bln</t>
  </si>
  <si>
    <t xml:space="preserve">     Sesuai Ketentuan Bank </t>
  </si>
  <si>
    <t>3 thn / 36 bln</t>
  </si>
  <si>
    <t>2 thn / 24 bln</t>
  </si>
  <si>
    <t>1 thn / 12 bln</t>
  </si>
  <si>
    <t xml:space="preserve">      KPA Bank</t>
  </si>
  <si>
    <t>SOLD OUT</t>
  </si>
  <si>
    <t>Usulan - Usulan Utama Kepada Developer :</t>
  </si>
  <si>
    <t>Hotline : 08112551311 / 081578933237 / 087719841313</t>
  </si>
  <si>
    <t>HP. 081808715306 / 085799018873</t>
  </si>
  <si>
    <t xml:space="preserve">                                                                         INSTALLMENT KPA DEVELOPER</t>
  </si>
  <si>
    <t>- Booking Fee Rp.5.000.000,-</t>
  </si>
  <si>
    <t>- DP KPA Bank minimal 50% di cicil maksimal 5 X bulan.</t>
  </si>
  <si>
    <t>- DP KPA Developer minimal 30% di cicil maksimal 3 X bulan.</t>
  </si>
  <si>
    <t>- Harga dapat berubah sewaktu-waktu tanpa pemberitahuan.</t>
  </si>
  <si>
    <t>- Harga belum termasuk biaya administrasi, PPN 10%, PPJB Notariil, AJB Notariil, BPHTB 5%, proses sertifikasi, pengalihan.</t>
  </si>
  <si>
    <t>- Harga KPA Developer sesuai dengan jangka waktu KPA, bisa di cicil maksimal 4 tahun.</t>
  </si>
  <si>
    <t>- Pembelian dapat melalui KPA Bank : Bank Mandiri, Bank BII &amp; Bank BRI, sesuai ketentuan yang berlaku di Bank tsb.</t>
  </si>
  <si>
    <t>Contact Person : Rieta / Ardhi</t>
  </si>
  <si>
    <t>0274 - 6646669 / 3015555</t>
  </si>
  <si>
    <t>Kantor Pemasaran Vivo Apartment : Jl. Seturan Raya No. 27 B Yogyakarta</t>
  </si>
  <si>
    <t>Pricelist Vivo Apartment Sesuai Sistem Pembayaran Terbaru Per. 01 April 2014.</t>
  </si>
  <si>
    <t>- Cash Keras maksimal 4 bulan (Tanpa DP)</t>
  </si>
  <si>
    <t>- Cash Bertahap maksimal 6 bulan (Tanpa bunga)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</si>
</sst>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Calibri"/>
      <family val="2"/>
      <charset val="1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1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2" fillId="0" borderId="2" xfId="0" applyFont="1" applyBorder="1" applyAlignment="1"/>
    <xf numFmtId="41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1" fontId="0" fillId="0" borderId="6" xfId="0" applyNumberFormat="1" applyBorder="1"/>
    <xf numFmtId="41" fontId="0" fillId="0" borderId="3" xfId="0" applyNumberFormat="1" applyBorder="1"/>
    <xf numFmtId="41" fontId="0" fillId="0" borderId="7" xfId="0" applyNumberForma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41" fontId="0" fillId="0" borderId="16" xfId="0" applyNumberFormat="1" applyBorder="1"/>
    <xf numFmtId="41" fontId="0" fillId="0" borderId="19" xfId="0" applyNumberFormat="1" applyBorder="1"/>
    <xf numFmtId="41" fontId="0" fillId="0" borderId="20" xfId="0" applyNumberFormat="1" applyBorder="1"/>
    <xf numFmtId="41" fontId="0" fillId="0" borderId="17" xfId="0" applyNumberFormat="1" applyBorder="1"/>
    <xf numFmtId="0" fontId="2" fillId="0" borderId="15" xfId="0" applyFont="1" applyBorder="1"/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26" xfId="0" applyFont="1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8" xfId="0" applyBorder="1"/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9" xfId="0" applyFont="1" applyBorder="1"/>
    <xf numFmtId="0" fontId="2" fillId="0" borderId="32" xfId="0" applyFont="1" applyBorder="1"/>
    <xf numFmtId="0" fontId="3" fillId="0" borderId="11" xfId="0" applyFont="1" applyBorder="1" applyAlignment="1"/>
    <xf numFmtId="0" fontId="3" fillId="0" borderId="13" xfId="0" applyFont="1" applyBorder="1" applyAlignment="1">
      <alignment horizontal="center"/>
    </xf>
    <xf numFmtId="41" fontId="0" fillId="0" borderId="27" xfId="0" applyNumberFormat="1" applyBorder="1"/>
    <xf numFmtId="41" fontId="0" fillId="0" borderId="23" xfId="0" applyNumberFormat="1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41" fontId="0" fillId="0" borderId="15" xfId="0" applyNumberFormat="1" applyBorder="1"/>
    <xf numFmtId="41" fontId="0" fillId="0" borderId="24" xfId="0" applyNumberFormat="1" applyBorder="1"/>
    <xf numFmtId="41" fontId="0" fillId="0" borderId="14" xfId="0" applyNumberFormat="1" applyBorder="1"/>
    <xf numFmtId="0" fontId="2" fillId="0" borderId="9" xfId="0" applyFont="1" applyBorder="1"/>
    <xf numFmtId="0" fontId="2" fillId="0" borderId="5" xfId="0" applyFont="1" applyBorder="1"/>
    <xf numFmtId="0" fontId="2" fillId="0" borderId="22" xfId="0" applyFont="1" applyBorder="1"/>
    <xf numFmtId="0" fontId="0" fillId="0" borderId="18" xfId="0" applyBorder="1"/>
    <xf numFmtId="0" fontId="0" fillId="0" borderId="5" xfId="0" applyBorder="1"/>
    <xf numFmtId="0" fontId="0" fillId="0" borderId="22" xfId="0" applyBorder="1"/>
    <xf numFmtId="0" fontId="3" fillId="0" borderId="0" xfId="0" applyFont="1"/>
    <xf numFmtId="0" fontId="4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41" fontId="5" fillId="0" borderId="1" xfId="0" applyNumberFormat="1" applyFont="1" applyBorder="1"/>
    <xf numFmtId="41" fontId="5" fillId="0" borderId="6" xfId="0" applyNumberFormat="1" applyFont="1" applyBorder="1"/>
    <xf numFmtId="41" fontId="5" fillId="0" borderId="4" xfId="0" applyNumberFormat="1" applyFont="1" applyBorder="1"/>
    <xf numFmtId="41" fontId="5" fillId="0" borderId="3" xfId="0" applyNumberFormat="1" applyFont="1" applyBorder="1"/>
    <xf numFmtId="41" fontId="5" fillId="0" borderId="16" xfId="0" applyNumberFormat="1" applyFont="1" applyBorder="1"/>
    <xf numFmtId="41" fontId="5" fillId="0" borderId="17" xfId="0" applyNumberFormat="1" applyFont="1" applyBorder="1"/>
    <xf numFmtId="41" fontId="2" fillId="0" borderId="5" xfId="1" applyFont="1" applyBorder="1"/>
    <xf numFmtId="41" fontId="6" fillId="0" borderId="5" xfId="1" applyFont="1" applyBorder="1"/>
    <xf numFmtId="41" fontId="7" fillId="0" borderId="18" xfId="1" applyFont="1" applyBorder="1"/>
    <xf numFmtId="41" fontId="7" fillId="0" borderId="5" xfId="1" applyFont="1" applyBorder="1"/>
    <xf numFmtId="41" fontId="7" fillId="0" borderId="22" xfId="1" applyFont="1" applyBorder="1"/>
    <xf numFmtId="41" fontId="7" fillId="0" borderId="21" xfId="0" applyNumberFormat="1" applyFont="1" applyBorder="1"/>
    <xf numFmtId="41" fontId="7" fillId="0" borderId="7" xfId="0" applyNumberFormat="1" applyFont="1" applyBorder="1"/>
    <xf numFmtId="41" fontId="6" fillId="0" borderId="7" xfId="0" applyNumberFormat="1" applyFont="1" applyBorder="1"/>
    <xf numFmtId="41" fontId="2" fillId="0" borderId="7" xfId="0" applyNumberFormat="1" applyFont="1" applyBorder="1"/>
    <xf numFmtId="41" fontId="7" fillId="0" borderId="25" xfId="0" applyNumberFormat="1" applyFont="1" applyBorder="1"/>
    <xf numFmtId="41" fontId="2" fillId="0" borderId="4" xfId="0" applyNumberFormat="1" applyFont="1" applyBorder="1"/>
    <xf numFmtId="41" fontId="6" fillId="0" borderId="4" xfId="0" applyNumberFormat="1" applyFont="1" applyBorder="1"/>
    <xf numFmtId="41" fontId="7" fillId="0" borderId="20" xfId="0" applyNumberFormat="1" applyFont="1" applyBorder="1"/>
    <xf numFmtId="41" fontId="7" fillId="0" borderId="4" xfId="0" applyNumberFormat="1" applyFont="1" applyBorder="1"/>
    <xf numFmtId="41" fontId="7" fillId="0" borderId="24" xfId="0" applyNumberFormat="1" applyFont="1" applyBorder="1"/>
    <xf numFmtId="41" fontId="2" fillId="0" borderId="18" xfId="0" applyNumberFormat="1" applyFont="1" applyBorder="1"/>
    <xf numFmtId="41" fontId="6" fillId="0" borderId="18" xfId="0" applyNumberFormat="1" applyFont="1" applyBorder="1"/>
    <xf numFmtId="41" fontId="7" fillId="0" borderId="9" xfId="0" applyNumberFormat="1" applyFont="1" applyBorder="1"/>
    <xf numFmtId="41" fontId="7" fillId="0" borderId="18" xfId="0" applyNumberFormat="1" applyFont="1" applyBorder="1"/>
    <xf numFmtId="41" fontId="7" fillId="0" borderId="22" xfId="0" applyNumberFormat="1" applyFont="1" applyBorder="1"/>
    <xf numFmtId="0" fontId="8" fillId="0" borderId="35" xfId="0" applyFont="1" applyBorder="1"/>
    <xf numFmtId="0" fontId="9" fillId="0" borderId="36" xfId="0" applyFont="1" applyBorder="1"/>
    <xf numFmtId="0" fontId="0" fillId="0" borderId="36" xfId="0" applyBorder="1"/>
    <xf numFmtId="0" fontId="0" fillId="0" borderId="37" xfId="0" applyBorder="1"/>
    <xf numFmtId="0" fontId="9" fillId="0" borderId="0" xfId="0" applyFont="1" applyBorder="1"/>
    <xf numFmtId="0" fontId="0" fillId="0" borderId="0" xfId="0" applyBorder="1"/>
    <xf numFmtId="0" fontId="0" fillId="0" borderId="39" xfId="0" applyBorder="1"/>
    <xf numFmtId="0" fontId="9" fillId="0" borderId="41" xfId="0" applyFont="1" applyBorder="1"/>
    <xf numFmtId="0" fontId="0" fillId="0" borderId="41" xfId="0" applyBorder="1"/>
    <xf numFmtId="0" fontId="0" fillId="0" borderId="42" xfId="0" applyBorder="1"/>
    <xf numFmtId="0" fontId="9" fillId="0" borderId="38" xfId="0" quotePrefix="1" applyFont="1" applyBorder="1"/>
    <xf numFmtId="0" fontId="9" fillId="0" borderId="40" xfId="0" quotePrefix="1" applyFont="1" applyBorder="1"/>
    <xf numFmtId="0" fontId="8" fillId="0" borderId="38" xfId="0" applyFont="1" applyBorder="1"/>
    <xf numFmtId="0" fontId="10" fillId="0" borderId="0" xfId="0" applyFont="1"/>
    <xf numFmtId="0" fontId="11" fillId="0" borderId="0" xfId="0" applyFont="1"/>
    <xf numFmtId="0" fontId="12" fillId="0" borderId="40" xfId="0" applyFont="1" applyFill="1" applyBorder="1"/>
    <xf numFmtId="0" fontId="13" fillId="0" borderId="41" xfId="0" applyFont="1" applyBorder="1"/>
    <xf numFmtId="0" fontId="12" fillId="0" borderId="41" xfId="0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569722</xdr:colOff>
      <xdr:row>16</xdr:row>
      <xdr:rowOff>29113</xdr:rowOff>
    </xdr:from>
    <xdr:ext cx="2773553" cy="1782924"/>
    <xdr:sp macro="" textlink="">
      <xdr:nvSpPr>
        <xdr:cNvPr id="2" name="Rectangle 1"/>
        <xdr:cNvSpPr/>
      </xdr:nvSpPr>
      <xdr:spPr>
        <a:xfrm>
          <a:off x="20543647" y="3420013"/>
          <a:ext cx="2773553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Sold Out</a:t>
          </a:r>
        </a:p>
        <a:p>
          <a:pPr algn="ctr"/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52"/>
  <sheetViews>
    <sheetView tabSelected="1" topLeftCell="A34" workbookViewId="0">
      <selection activeCell="G44" sqref="G44"/>
    </sheetView>
  </sheetViews>
  <sheetFormatPr defaultRowHeight="15"/>
  <cols>
    <col min="1" max="1" width="3.42578125" customWidth="1"/>
    <col min="4" max="4" width="14.85546875" customWidth="1"/>
    <col min="6" max="6" width="14.85546875" customWidth="1"/>
    <col min="7" max="7" width="12.5703125" bestFit="1" customWidth="1"/>
    <col min="8" max="8" width="11.7109375" customWidth="1"/>
    <col min="9" max="9" width="12.85546875" customWidth="1"/>
    <col min="10" max="12" width="12.5703125" bestFit="1" customWidth="1"/>
    <col min="13" max="13" width="11.5703125" bestFit="1" customWidth="1"/>
    <col min="14" max="14" width="28.140625" customWidth="1"/>
    <col min="15" max="15" width="12.7109375" customWidth="1"/>
    <col min="16" max="16" width="12.5703125" bestFit="1" customWidth="1"/>
    <col min="17" max="17" width="12.42578125" customWidth="1"/>
    <col min="18" max="22" width="12.5703125" bestFit="1" customWidth="1"/>
    <col min="23" max="23" width="11.28515625" customWidth="1"/>
    <col min="24" max="24" width="12.5703125" bestFit="1" customWidth="1"/>
    <col min="25" max="25" width="11.5703125" bestFit="1" customWidth="1"/>
    <col min="26" max="28" width="12.5703125" bestFit="1" customWidth="1"/>
    <col min="29" max="29" width="11.5703125" bestFit="1" customWidth="1"/>
    <col min="30" max="30" width="12.5703125" bestFit="1" customWidth="1"/>
    <col min="31" max="31" width="11.5703125" bestFit="1" customWidth="1"/>
    <col min="32" max="34" width="12.5703125" bestFit="1" customWidth="1"/>
    <col min="35" max="35" width="11.5703125" bestFit="1" customWidth="1"/>
  </cols>
  <sheetData>
    <row r="2" spans="2:35" ht="26.25">
      <c r="B2" s="69" t="s">
        <v>62</v>
      </c>
      <c r="C2" s="70"/>
      <c r="D2" s="70"/>
      <c r="E2" s="70"/>
    </row>
    <row r="3" spans="2:35" ht="15.75" thickBot="1"/>
    <row r="4" spans="2:35" ht="27.75" thickTop="1" thickBot="1">
      <c r="B4" s="63" t="s">
        <v>36</v>
      </c>
      <c r="C4" s="33" t="s">
        <v>6</v>
      </c>
      <c r="D4" s="33" t="s">
        <v>4</v>
      </c>
      <c r="E4" s="33" t="s">
        <v>5</v>
      </c>
      <c r="F4" s="34" t="s">
        <v>7</v>
      </c>
      <c r="G4" s="35"/>
      <c r="H4" s="54" t="s">
        <v>3</v>
      </c>
      <c r="I4" s="36"/>
      <c r="J4" s="53" t="s">
        <v>46</v>
      </c>
      <c r="K4" s="16"/>
      <c r="L4" s="37"/>
      <c r="M4" s="38"/>
      <c r="N4" s="38"/>
      <c r="O4" s="52"/>
      <c r="P4" s="38" t="s">
        <v>20</v>
      </c>
      <c r="Q4" s="51" t="s">
        <v>51</v>
      </c>
      <c r="R4" s="38"/>
      <c r="S4" s="39"/>
      <c r="T4" s="40"/>
      <c r="U4" s="40"/>
      <c r="V4" s="40"/>
      <c r="W4" s="40"/>
      <c r="X4" s="42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/>
    </row>
    <row r="5" spans="2:35" ht="15.75" thickTop="1">
      <c r="B5" s="64"/>
      <c r="C5" s="4"/>
      <c r="D5" s="4"/>
      <c r="E5" s="4"/>
      <c r="F5" s="6"/>
      <c r="G5" s="10"/>
      <c r="H5" s="4"/>
      <c r="I5" s="11"/>
      <c r="J5" s="8" t="s">
        <v>42</v>
      </c>
      <c r="K5" s="5"/>
      <c r="L5" s="15"/>
      <c r="M5" s="16"/>
      <c r="N5" s="16"/>
      <c r="O5" s="16" t="s">
        <v>41</v>
      </c>
      <c r="P5" s="16"/>
      <c r="Q5" s="17"/>
      <c r="R5" s="16"/>
      <c r="S5" s="16"/>
      <c r="T5" s="16" t="s">
        <v>43</v>
      </c>
      <c r="U5" s="16"/>
      <c r="V5" s="16"/>
      <c r="W5" s="16"/>
      <c r="X5" s="46"/>
      <c r="Y5" s="41"/>
      <c r="Z5" s="38" t="s">
        <v>44</v>
      </c>
      <c r="AA5" s="41"/>
      <c r="AB5" s="41"/>
      <c r="AC5" s="41"/>
      <c r="AD5" s="46"/>
      <c r="AE5" s="41"/>
      <c r="AF5" s="38" t="s">
        <v>45</v>
      </c>
      <c r="AG5" s="41"/>
      <c r="AH5" s="41"/>
      <c r="AI5" s="45"/>
    </row>
    <row r="6" spans="2:35" ht="15.75" thickBot="1">
      <c r="B6" s="65"/>
      <c r="C6" s="26"/>
      <c r="D6" s="26"/>
      <c r="E6" s="26"/>
      <c r="F6" s="18"/>
      <c r="G6" s="27" t="s">
        <v>0</v>
      </c>
      <c r="H6" s="28" t="s">
        <v>1</v>
      </c>
      <c r="I6" s="29" t="s">
        <v>2</v>
      </c>
      <c r="J6" s="30" t="s">
        <v>14</v>
      </c>
      <c r="K6" s="31" t="s">
        <v>13</v>
      </c>
      <c r="L6" s="32" t="s">
        <v>15</v>
      </c>
      <c r="M6" s="28" t="s">
        <v>1</v>
      </c>
      <c r="N6" s="28" t="s">
        <v>2</v>
      </c>
      <c r="O6" s="28" t="s">
        <v>19</v>
      </c>
      <c r="P6" s="28" t="s">
        <v>18</v>
      </c>
      <c r="Q6" s="29" t="s">
        <v>17</v>
      </c>
      <c r="R6" s="30" t="s">
        <v>15</v>
      </c>
      <c r="S6" s="28" t="s">
        <v>16</v>
      </c>
      <c r="T6" s="28" t="s">
        <v>2</v>
      </c>
      <c r="U6" s="28" t="s">
        <v>19</v>
      </c>
      <c r="V6" s="26" t="s">
        <v>18</v>
      </c>
      <c r="W6" s="18" t="s">
        <v>17</v>
      </c>
      <c r="X6" s="47" t="s">
        <v>15</v>
      </c>
      <c r="Y6" s="48" t="s">
        <v>1</v>
      </c>
      <c r="Z6" s="48" t="s">
        <v>2</v>
      </c>
      <c r="AA6" s="48" t="s">
        <v>19</v>
      </c>
      <c r="AB6" s="48" t="s">
        <v>18</v>
      </c>
      <c r="AC6" s="49" t="s">
        <v>17</v>
      </c>
      <c r="AD6" s="47" t="s">
        <v>15</v>
      </c>
      <c r="AE6" s="48" t="s">
        <v>1</v>
      </c>
      <c r="AF6" s="48" t="s">
        <v>2</v>
      </c>
      <c r="AG6" s="48" t="s">
        <v>19</v>
      </c>
      <c r="AH6" s="48" t="s">
        <v>18</v>
      </c>
      <c r="AI6" s="50" t="s">
        <v>17</v>
      </c>
    </row>
    <row r="7" spans="2:35" ht="15.75" thickTop="1">
      <c r="B7" s="66" t="s">
        <v>37</v>
      </c>
      <c r="C7" s="20" t="s">
        <v>24</v>
      </c>
      <c r="D7" s="19" t="s">
        <v>8</v>
      </c>
      <c r="E7" s="20">
        <v>24.65</v>
      </c>
      <c r="F7" s="21" t="s">
        <v>12</v>
      </c>
      <c r="G7" s="83">
        <v>265000000</v>
      </c>
      <c r="H7" s="22">
        <f>G7*10/100</f>
        <v>26500000</v>
      </c>
      <c r="I7" s="23">
        <f>G7+H7</f>
        <v>291500000</v>
      </c>
      <c r="J7" s="24">
        <f>I7*50%</f>
        <v>145750000</v>
      </c>
      <c r="K7" s="25">
        <f>I7-J7</f>
        <v>145750000</v>
      </c>
      <c r="L7" s="86">
        <f>G7*140%</f>
        <v>371000000</v>
      </c>
      <c r="M7" s="22">
        <f>L7*10%</f>
        <v>37100000</v>
      </c>
      <c r="N7" s="22">
        <f>L7+M7</f>
        <v>408100000</v>
      </c>
      <c r="O7" s="22">
        <f>N7*30%</f>
        <v>122430000</v>
      </c>
      <c r="P7" s="22">
        <f>N7-O7</f>
        <v>285670000</v>
      </c>
      <c r="Q7" s="23">
        <f>P7/48</f>
        <v>5951458.333333333</v>
      </c>
      <c r="R7" s="93">
        <f>L7*95%</f>
        <v>352450000</v>
      </c>
      <c r="S7" s="22">
        <f>R7*10%</f>
        <v>35245000</v>
      </c>
      <c r="T7" s="22">
        <f>R7+S7</f>
        <v>387695000</v>
      </c>
      <c r="U7" s="22">
        <f>T7*30%</f>
        <v>116308500</v>
      </c>
      <c r="V7" s="22">
        <f>T7-U7</f>
        <v>271386500</v>
      </c>
      <c r="W7" s="25">
        <f>V7/36</f>
        <v>7538513.888888889</v>
      </c>
      <c r="X7" s="98">
        <f>L7*85%</f>
        <v>315350000</v>
      </c>
      <c r="Y7" s="22">
        <f>X7*10%</f>
        <v>31535000</v>
      </c>
      <c r="Z7" s="22">
        <f>X7+Y7</f>
        <v>346885000</v>
      </c>
      <c r="AA7" s="22">
        <f>Z7*30%</f>
        <v>104065500</v>
      </c>
      <c r="AB7" s="22">
        <f>Z7-AA7</f>
        <v>242819500</v>
      </c>
      <c r="AC7" s="25">
        <f>AB7/24</f>
        <v>10117479.166666666</v>
      </c>
      <c r="AD7" s="98">
        <f>L7*75%</f>
        <v>278250000</v>
      </c>
      <c r="AE7" s="22">
        <f>AD7*10%</f>
        <v>27825000</v>
      </c>
      <c r="AF7" s="22">
        <f>AD7+AE7</f>
        <v>306075000</v>
      </c>
      <c r="AG7" s="22">
        <f>AF7*30%</f>
        <v>91822500</v>
      </c>
      <c r="AH7" s="22">
        <f>AF7-AG7</f>
        <v>214252500</v>
      </c>
      <c r="AI7" s="55">
        <f>AH7/12</f>
        <v>17854375</v>
      </c>
    </row>
    <row r="8" spans="2:35">
      <c r="B8" s="67" t="s">
        <v>37</v>
      </c>
      <c r="C8" s="2" t="s">
        <v>26</v>
      </c>
      <c r="D8" s="1" t="s">
        <v>8</v>
      </c>
      <c r="E8" s="2">
        <v>24.65</v>
      </c>
      <c r="F8" s="7" t="s">
        <v>25</v>
      </c>
      <c r="G8" s="84">
        <v>266000000</v>
      </c>
      <c r="H8" s="3">
        <f t="shared" ref="H8:H37" si="0">G8*10/100</f>
        <v>26600000</v>
      </c>
      <c r="I8" s="12">
        <f t="shared" ref="I8:I37" si="1">G8+H8</f>
        <v>292600000</v>
      </c>
      <c r="J8" s="9">
        <f t="shared" ref="J8:J37" si="2">I8*50%</f>
        <v>146300000</v>
      </c>
      <c r="K8" s="13">
        <f t="shared" ref="K8:K37" si="3">I8-J8</f>
        <v>146300000</v>
      </c>
      <c r="L8" s="87">
        <f t="shared" ref="L8:L37" si="4">G8*140%</f>
        <v>372400000</v>
      </c>
      <c r="M8" s="3">
        <f t="shared" ref="M8:M37" si="5">L8*10%</f>
        <v>37240000</v>
      </c>
      <c r="N8" s="3">
        <f t="shared" ref="N8:N37" si="6">L8+M8</f>
        <v>409640000</v>
      </c>
      <c r="O8" s="3">
        <f t="shared" ref="O8:O37" si="7">N8*30%</f>
        <v>122892000</v>
      </c>
      <c r="P8" s="3">
        <f t="shared" ref="P8:P37" si="8">N8-O8</f>
        <v>286748000</v>
      </c>
      <c r="Q8" s="12">
        <f t="shared" ref="Q8:Q37" si="9">P8/48</f>
        <v>5973916.666666667</v>
      </c>
      <c r="R8" s="94">
        <f t="shared" ref="R8:R37" si="10">L8*95%</f>
        <v>353780000</v>
      </c>
      <c r="S8" s="3">
        <f t="shared" ref="S8:S37" si="11">R8*10%</f>
        <v>35378000</v>
      </c>
      <c r="T8" s="3">
        <f t="shared" ref="T8:T37" si="12">R8+S8</f>
        <v>389158000</v>
      </c>
      <c r="U8" s="22">
        <f t="shared" ref="U8:U37" si="13">T8*30%</f>
        <v>116747400</v>
      </c>
      <c r="V8" s="22">
        <f t="shared" ref="V8:V37" si="14">T8-U8</f>
        <v>272410600</v>
      </c>
      <c r="W8" s="25">
        <f t="shared" ref="W8:W37" si="15">V8/36</f>
        <v>7566961.111111111</v>
      </c>
      <c r="X8" s="99">
        <f t="shared" ref="X8:X37" si="16">L8*85%</f>
        <v>316540000</v>
      </c>
      <c r="Y8" s="3">
        <f t="shared" ref="Y8:Y37" si="17">X8*10%</f>
        <v>31654000</v>
      </c>
      <c r="Z8" s="3">
        <f t="shared" ref="Z8:Z37" si="18">X8+Y8</f>
        <v>348194000</v>
      </c>
      <c r="AA8" s="3">
        <f t="shared" ref="AA8:AA37" si="19">Z8*30%</f>
        <v>104458200</v>
      </c>
      <c r="AB8" s="3">
        <f t="shared" ref="AB8:AB37" si="20">Z8-AA8</f>
        <v>243735800</v>
      </c>
      <c r="AC8" s="13">
        <f t="shared" ref="AC8:AC37" si="21">AB8/24</f>
        <v>10155658.333333334</v>
      </c>
      <c r="AD8" s="99">
        <f t="shared" ref="AD8:AD37" si="22">L8*75%</f>
        <v>279300000</v>
      </c>
      <c r="AE8" s="3">
        <f t="shared" ref="AE8:AE37" si="23">AD8*10%</f>
        <v>27930000</v>
      </c>
      <c r="AF8" s="3">
        <f t="shared" ref="AF8:AF37" si="24">AD8+AE8</f>
        <v>307230000</v>
      </c>
      <c r="AG8" s="3">
        <f t="shared" ref="AG8:AG37" si="25">AF8*30%</f>
        <v>92169000</v>
      </c>
      <c r="AH8" s="3">
        <f t="shared" ref="AH8:AH37" si="26">AF8-AG8</f>
        <v>215061000</v>
      </c>
      <c r="AI8" s="12">
        <f t="shared" ref="AI8:AI37" si="27">AH8/12</f>
        <v>17921750</v>
      </c>
    </row>
    <row r="9" spans="2:35">
      <c r="B9" s="67" t="s">
        <v>37</v>
      </c>
      <c r="C9" s="2" t="s">
        <v>28</v>
      </c>
      <c r="D9" s="1" t="s">
        <v>8</v>
      </c>
      <c r="E9" s="2">
        <v>24.65</v>
      </c>
      <c r="F9" s="7" t="s">
        <v>27</v>
      </c>
      <c r="G9" s="84">
        <v>267000000</v>
      </c>
      <c r="H9" s="3">
        <f t="shared" si="0"/>
        <v>26700000</v>
      </c>
      <c r="I9" s="12">
        <f t="shared" si="1"/>
        <v>293700000</v>
      </c>
      <c r="J9" s="9">
        <f t="shared" si="2"/>
        <v>146850000</v>
      </c>
      <c r="K9" s="13">
        <f t="shared" si="3"/>
        <v>146850000</v>
      </c>
      <c r="L9" s="87">
        <f t="shared" si="4"/>
        <v>373800000</v>
      </c>
      <c r="M9" s="3">
        <f t="shared" si="5"/>
        <v>37380000</v>
      </c>
      <c r="N9" s="3">
        <f t="shared" si="6"/>
        <v>411180000</v>
      </c>
      <c r="O9" s="3">
        <f t="shared" si="7"/>
        <v>123354000</v>
      </c>
      <c r="P9" s="3">
        <f t="shared" si="8"/>
        <v>287826000</v>
      </c>
      <c r="Q9" s="12">
        <f t="shared" si="9"/>
        <v>5996375</v>
      </c>
      <c r="R9" s="94">
        <f t="shared" si="10"/>
        <v>355110000</v>
      </c>
      <c r="S9" s="3">
        <f t="shared" si="11"/>
        <v>35511000</v>
      </c>
      <c r="T9" s="3">
        <f t="shared" si="12"/>
        <v>390621000</v>
      </c>
      <c r="U9" s="22">
        <f t="shared" si="13"/>
        <v>117186300</v>
      </c>
      <c r="V9" s="22">
        <f t="shared" si="14"/>
        <v>273434700</v>
      </c>
      <c r="W9" s="25">
        <f t="shared" si="15"/>
        <v>7595408.333333333</v>
      </c>
      <c r="X9" s="99">
        <f t="shared" si="16"/>
        <v>317730000</v>
      </c>
      <c r="Y9" s="3">
        <f t="shared" si="17"/>
        <v>31773000</v>
      </c>
      <c r="Z9" s="3">
        <f t="shared" si="18"/>
        <v>349503000</v>
      </c>
      <c r="AA9" s="3">
        <f t="shared" si="19"/>
        <v>104850900</v>
      </c>
      <c r="AB9" s="3">
        <f t="shared" si="20"/>
        <v>244652100</v>
      </c>
      <c r="AC9" s="13">
        <f t="shared" si="21"/>
        <v>10193837.5</v>
      </c>
      <c r="AD9" s="99">
        <f t="shared" si="22"/>
        <v>280350000</v>
      </c>
      <c r="AE9" s="3">
        <f t="shared" si="23"/>
        <v>28035000</v>
      </c>
      <c r="AF9" s="3">
        <f t="shared" si="24"/>
        <v>308385000</v>
      </c>
      <c r="AG9" s="3">
        <f t="shared" si="25"/>
        <v>92515500</v>
      </c>
      <c r="AH9" s="3">
        <f t="shared" si="26"/>
        <v>215869500</v>
      </c>
      <c r="AI9" s="12">
        <f t="shared" si="27"/>
        <v>17989125</v>
      </c>
    </row>
    <row r="10" spans="2:35">
      <c r="B10" s="67" t="s">
        <v>37</v>
      </c>
      <c r="C10" s="2" t="s">
        <v>28</v>
      </c>
      <c r="D10" s="1" t="s">
        <v>8</v>
      </c>
      <c r="E10" s="2">
        <v>24.65</v>
      </c>
      <c r="F10" s="7" t="s">
        <v>29</v>
      </c>
      <c r="G10" s="84">
        <v>268000000</v>
      </c>
      <c r="H10" s="3">
        <f t="shared" si="0"/>
        <v>26800000</v>
      </c>
      <c r="I10" s="12">
        <f t="shared" si="1"/>
        <v>294800000</v>
      </c>
      <c r="J10" s="9">
        <f t="shared" si="2"/>
        <v>147400000</v>
      </c>
      <c r="K10" s="13">
        <f t="shared" si="3"/>
        <v>147400000</v>
      </c>
      <c r="L10" s="87">
        <f t="shared" si="4"/>
        <v>375200000</v>
      </c>
      <c r="M10" s="3">
        <f t="shared" si="5"/>
        <v>37520000</v>
      </c>
      <c r="N10" s="3">
        <f t="shared" si="6"/>
        <v>412720000</v>
      </c>
      <c r="O10" s="3">
        <f t="shared" si="7"/>
        <v>123816000</v>
      </c>
      <c r="P10" s="3">
        <f t="shared" si="8"/>
        <v>288904000</v>
      </c>
      <c r="Q10" s="12">
        <f t="shared" si="9"/>
        <v>6018833.333333333</v>
      </c>
      <c r="R10" s="94">
        <f t="shared" si="10"/>
        <v>356440000</v>
      </c>
      <c r="S10" s="3">
        <f t="shared" si="11"/>
        <v>35644000</v>
      </c>
      <c r="T10" s="3">
        <f t="shared" si="12"/>
        <v>392084000</v>
      </c>
      <c r="U10" s="22">
        <f t="shared" si="13"/>
        <v>117625200</v>
      </c>
      <c r="V10" s="22">
        <f t="shared" si="14"/>
        <v>274458800</v>
      </c>
      <c r="W10" s="25">
        <f t="shared" si="15"/>
        <v>7623855.555555556</v>
      </c>
      <c r="X10" s="99">
        <f t="shared" si="16"/>
        <v>318920000</v>
      </c>
      <c r="Y10" s="3">
        <f t="shared" si="17"/>
        <v>31892000</v>
      </c>
      <c r="Z10" s="3">
        <f t="shared" si="18"/>
        <v>350812000</v>
      </c>
      <c r="AA10" s="3">
        <f t="shared" si="19"/>
        <v>105243600</v>
      </c>
      <c r="AB10" s="3">
        <f t="shared" si="20"/>
        <v>245568400</v>
      </c>
      <c r="AC10" s="13">
        <f t="shared" si="21"/>
        <v>10232016.666666666</v>
      </c>
      <c r="AD10" s="99">
        <f t="shared" si="22"/>
        <v>281400000</v>
      </c>
      <c r="AE10" s="3">
        <f t="shared" si="23"/>
        <v>28140000</v>
      </c>
      <c r="AF10" s="3">
        <f t="shared" si="24"/>
        <v>309540000</v>
      </c>
      <c r="AG10" s="3">
        <f t="shared" si="25"/>
        <v>92862000</v>
      </c>
      <c r="AH10" s="3">
        <f t="shared" si="26"/>
        <v>216678000</v>
      </c>
      <c r="AI10" s="12">
        <f t="shared" si="27"/>
        <v>18056500</v>
      </c>
    </row>
    <row r="11" spans="2:35">
      <c r="B11" s="67" t="s">
        <v>37</v>
      </c>
      <c r="C11" s="2">
        <v>3.9</v>
      </c>
      <c r="D11" s="1" t="s">
        <v>8</v>
      </c>
      <c r="E11" s="2">
        <v>24.65</v>
      </c>
      <c r="F11" s="7" t="s">
        <v>30</v>
      </c>
      <c r="G11" s="84">
        <v>269000000</v>
      </c>
      <c r="H11" s="3">
        <f t="shared" si="0"/>
        <v>26900000</v>
      </c>
      <c r="I11" s="12">
        <f t="shared" si="1"/>
        <v>295900000</v>
      </c>
      <c r="J11" s="9">
        <f t="shared" si="2"/>
        <v>147950000</v>
      </c>
      <c r="K11" s="13">
        <f t="shared" si="3"/>
        <v>147950000</v>
      </c>
      <c r="L11" s="87">
        <f t="shared" si="4"/>
        <v>376600000</v>
      </c>
      <c r="M11" s="3">
        <f t="shared" si="5"/>
        <v>37660000</v>
      </c>
      <c r="N11" s="3">
        <f t="shared" si="6"/>
        <v>414260000</v>
      </c>
      <c r="O11" s="3">
        <f t="shared" si="7"/>
        <v>124278000</v>
      </c>
      <c r="P11" s="3">
        <f t="shared" si="8"/>
        <v>289982000</v>
      </c>
      <c r="Q11" s="12">
        <f t="shared" si="9"/>
        <v>6041291.666666667</v>
      </c>
      <c r="R11" s="94">
        <f t="shared" si="10"/>
        <v>357770000</v>
      </c>
      <c r="S11" s="3">
        <f t="shared" si="11"/>
        <v>35777000</v>
      </c>
      <c r="T11" s="3">
        <f t="shared" si="12"/>
        <v>393547000</v>
      </c>
      <c r="U11" s="22">
        <f t="shared" si="13"/>
        <v>118064100</v>
      </c>
      <c r="V11" s="22">
        <f t="shared" si="14"/>
        <v>275482900</v>
      </c>
      <c r="W11" s="25">
        <f t="shared" si="15"/>
        <v>7652302.777777778</v>
      </c>
      <c r="X11" s="99">
        <f t="shared" si="16"/>
        <v>320110000</v>
      </c>
      <c r="Y11" s="3">
        <f t="shared" si="17"/>
        <v>32011000</v>
      </c>
      <c r="Z11" s="3">
        <f t="shared" si="18"/>
        <v>352121000</v>
      </c>
      <c r="AA11" s="3">
        <f t="shared" si="19"/>
        <v>105636300</v>
      </c>
      <c r="AB11" s="3">
        <f t="shared" si="20"/>
        <v>246484700</v>
      </c>
      <c r="AC11" s="13">
        <f t="shared" si="21"/>
        <v>10270195.833333334</v>
      </c>
      <c r="AD11" s="99">
        <f t="shared" si="22"/>
        <v>282450000</v>
      </c>
      <c r="AE11" s="3">
        <f t="shared" si="23"/>
        <v>28245000</v>
      </c>
      <c r="AF11" s="3">
        <f t="shared" si="24"/>
        <v>310695000</v>
      </c>
      <c r="AG11" s="3">
        <f t="shared" si="25"/>
        <v>93208500</v>
      </c>
      <c r="AH11" s="3">
        <f t="shared" si="26"/>
        <v>217486500</v>
      </c>
      <c r="AI11" s="12">
        <f t="shared" si="27"/>
        <v>18123875</v>
      </c>
    </row>
    <row r="12" spans="2:35">
      <c r="B12" s="67" t="s">
        <v>37</v>
      </c>
      <c r="C12" s="2">
        <v>3.9</v>
      </c>
      <c r="D12" s="1" t="s">
        <v>8</v>
      </c>
      <c r="E12" s="2">
        <v>24.65</v>
      </c>
      <c r="F12" s="7" t="s">
        <v>31</v>
      </c>
      <c r="G12" s="84">
        <v>270000000</v>
      </c>
      <c r="H12" s="3">
        <f t="shared" si="0"/>
        <v>27000000</v>
      </c>
      <c r="I12" s="12">
        <f t="shared" si="1"/>
        <v>297000000</v>
      </c>
      <c r="J12" s="9">
        <f t="shared" si="2"/>
        <v>148500000</v>
      </c>
      <c r="K12" s="13">
        <f t="shared" si="3"/>
        <v>148500000</v>
      </c>
      <c r="L12" s="87">
        <f t="shared" si="4"/>
        <v>378000000</v>
      </c>
      <c r="M12" s="3">
        <f t="shared" si="5"/>
        <v>37800000</v>
      </c>
      <c r="N12" s="3">
        <f t="shared" si="6"/>
        <v>415800000</v>
      </c>
      <c r="O12" s="3">
        <f t="shared" si="7"/>
        <v>124740000</v>
      </c>
      <c r="P12" s="3">
        <f t="shared" si="8"/>
        <v>291060000</v>
      </c>
      <c r="Q12" s="12">
        <f t="shared" si="9"/>
        <v>6063750</v>
      </c>
      <c r="R12" s="94">
        <f t="shared" si="10"/>
        <v>359100000</v>
      </c>
      <c r="S12" s="3">
        <f t="shared" si="11"/>
        <v>35910000</v>
      </c>
      <c r="T12" s="3">
        <f t="shared" si="12"/>
        <v>395010000</v>
      </c>
      <c r="U12" s="22">
        <f t="shared" si="13"/>
        <v>118503000</v>
      </c>
      <c r="V12" s="22">
        <f t="shared" si="14"/>
        <v>276507000</v>
      </c>
      <c r="W12" s="25">
        <f t="shared" si="15"/>
        <v>7680750</v>
      </c>
      <c r="X12" s="99">
        <f t="shared" si="16"/>
        <v>321300000</v>
      </c>
      <c r="Y12" s="3">
        <f t="shared" si="17"/>
        <v>32130000</v>
      </c>
      <c r="Z12" s="3">
        <f t="shared" si="18"/>
        <v>353430000</v>
      </c>
      <c r="AA12" s="3">
        <f t="shared" si="19"/>
        <v>106029000</v>
      </c>
      <c r="AB12" s="3">
        <f t="shared" si="20"/>
        <v>247401000</v>
      </c>
      <c r="AC12" s="13">
        <f t="shared" si="21"/>
        <v>10308375</v>
      </c>
      <c r="AD12" s="99">
        <f t="shared" si="22"/>
        <v>283500000</v>
      </c>
      <c r="AE12" s="3">
        <f t="shared" si="23"/>
        <v>28350000</v>
      </c>
      <c r="AF12" s="3">
        <f t="shared" si="24"/>
        <v>311850000</v>
      </c>
      <c r="AG12" s="3">
        <f t="shared" si="25"/>
        <v>93555000</v>
      </c>
      <c r="AH12" s="3">
        <f t="shared" si="26"/>
        <v>218295000</v>
      </c>
      <c r="AI12" s="12">
        <f t="shared" si="27"/>
        <v>18191250</v>
      </c>
    </row>
    <row r="13" spans="2:35">
      <c r="B13" s="67"/>
      <c r="C13" s="2"/>
      <c r="D13" s="1"/>
      <c r="E13" s="2"/>
      <c r="F13" s="7"/>
      <c r="G13" s="84"/>
      <c r="H13" s="3"/>
      <c r="I13" s="12"/>
      <c r="J13" s="9"/>
      <c r="K13" s="13"/>
      <c r="L13" s="87"/>
      <c r="M13" s="3"/>
      <c r="N13" s="3"/>
      <c r="O13" s="3"/>
      <c r="P13" s="3"/>
      <c r="Q13" s="12"/>
      <c r="R13" s="94"/>
      <c r="S13" s="3"/>
      <c r="T13" s="3"/>
      <c r="U13" s="22"/>
      <c r="V13" s="22"/>
      <c r="W13" s="25"/>
      <c r="X13" s="99"/>
      <c r="Y13" s="3"/>
      <c r="Z13" s="3"/>
      <c r="AA13" s="3"/>
      <c r="AB13" s="3"/>
      <c r="AC13" s="13"/>
      <c r="AD13" s="99"/>
      <c r="AE13" s="3"/>
      <c r="AF13" s="3"/>
      <c r="AG13" s="3"/>
      <c r="AH13" s="3"/>
      <c r="AI13" s="12"/>
    </row>
    <row r="14" spans="2:35">
      <c r="B14" s="67" t="s">
        <v>38</v>
      </c>
      <c r="C14" s="2">
        <v>2</v>
      </c>
      <c r="D14" s="1" t="s">
        <v>9</v>
      </c>
      <c r="E14" s="2">
        <v>26.65</v>
      </c>
      <c r="F14" s="7" t="s">
        <v>31</v>
      </c>
      <c r="G14" s="84">
        <v>345000000</v>
      </c>
      <c r="H14" s="3">
        <f t="shared" si="0"/>
        <v>34500000</v>
      </c>
      <c r="I14" s="12">
        <f t="shared" si="1"/>
        <v>379500000</v>
      </c>
      <c r="J14" s="9">
        <f t="shared" si="2"/>
        <v>189750000</v>
      </c>
      <c r="K14" s="13">
        <f t="shared" si="3"/>
        <v>189750000</v>
      </c>
      <c r="L14" s="87">
        <f t="shared" si="4"/>
        <v>482999999.99999994</v>
      </c>
      <c r="M14" s="3">
        <f t="shared" si="5"/>
        <v>48300000</v>
      </c>
      <c r="N14" s="3">
        <f t="shared" si="6"/>
        <v>531299999.99999994</v>
      </c>
      <c r="O14" s="3">
        <f t="shared" si="7"/>
        <v>159389999.99999997</v>
      </c>
      <c r="P14" s="3">
        <f t="shared" si="8"/>
        <v>371910000</v>
      </c>
      <c r="Q14" s="12">
        <f t="shared" si="9"/>
        <v>7748125</v>
      </c>
      <c r="R14" s="94">
        <f t="shared" si="10"/>
        <v>458849999.99999994</v>
      </c>
      <c r="S14" s="3">
        <f t="shared" si="11"/>
        <v>45885000</v>
      </c>
      <c r="T14" s="3">
        <f t="shared" si="12"/>
        <v>504734999.99999994</v>
      </c>
      <c r="U14" s="22">
        <f t="shared" si="13"/>
        <v>151420499.99999997</v>
      </c>
      <c r="V14" s="22">
        <f t="shared" si="14"/>
        <v>353314500</v>
      </c>
      <c r="W14" s="25">
        <f t="shared" si="15"/>
        <v>9814291.666666666</v>
      </c>
      <c r="X14" s="99">
        <f t="shared" si="16"/>
        <v>410549999.99999994</v>
      </c>
      <c r="Y14" s="3">
        <f t="shared" si="17"/>
        <v>41055000</v>
      </c>
      <c r="Z14" s="3">
        <f t="shared" si="18"/>
        <v>451604999.99999994</v>
      </c>
      <c r="AA14" s="3">
        <f t="shared" si="19"/>
        <v>135481499.99999997</v>
      </c>
      <c r="AB14" s="3">
        <f t="shared" si="20"/>
        <v>316123500</v>
      </c>
      <c r="AC14" s="13">
        <f t="shared" si="21"/>
        <v>13171812.5</v>
      </c>
      <c r="AD14" s="99">
        <f t="shared" si="22"/>
        <v>362249999.99999994</v>
      </c>
      <c r="AE14" s="3">
        <f t="shared" si="23"/>
        <v>36224999.999999993</v>
      </c>
      <c r="AF14" s="3">
        <f t="shared" si="24"/>
        <v>398474999.99999994</v>
      </c>
      <c r="AG14" s="3">
        <f t="shared" si="25"/>
        <v>119542499.99999999</v>
      </c>
      <c r="AH14" s="3">
        <f t="shared" si="26"/>
        <v>278932499.99999994</v>
      </c>
      <c r="AI14" s="12">
        <f t="shared" si="27"/>
        <v>23244374.999999996</v>
      </c>
    </row>
    <row r="15" spans="2:35">
      <c r="B15" s="67" t="s">
        <v>37</v>
      </c>
      <c r="C15" s="2">
        <v>2</v>
      </c>
      <c r="D15" s="1" t="s">
        <v>9</v>
      </c>
      <c r="E15" s="2">
        <v>26.65</v>
      </c>
      <c r="F15" s="7" t="s">
        <v>25</v>
      </c>
      <c r="G15" s="84">
        <v>346000000</v>
      </c>
      <c r="H15" s="3">
        <f t="shared" si="0"/>
        <v>34600000</v>
      </c>
      <c r="I15" s="12">
        <f t="shared" si="1"/>
        <v>380600000</v>
      </c>
      <c r="J15" s="9">
        <f t="shared" si="2"/>
        <v>190300000</v>
      </c>
      <c r="K15" s="13">
        <f t="shared" si="3"/>
        <v>190300000</v>
      </c>
      <c r="L15" s="87">
        <f t="shared" si="4"/>
        <v>484399999.99999994</v>
      </c>
      <c r="M15" s="3">
        <f t="shared" si="5"/>
        <v>48440000</v>
      </c>
      <c r="N15" s="3">
        <f t="shared" si="6"/>
        <v>532839999.99999994</v>
      </c>
      <c r="O15" s="3">
        <f t="shared" si="7"/>
        <v>159851999.99999997</v>
      </c>
      <c r="P15" s="3">
        <f t="shared" si="8"/>
        <v>372988000</v>
      </c>
      <c r="Q15" s="12">
        <f t="shared" si="9"/>
        <v>7770583.333333333</v>
      </c>
      <c r="R15" s="94">
        <f t="shared" si="10"/>
        <v>460179999.99999994</v>
      </c>
      <c r="S15" s="3">
        <f t="shared" si="11"/>
        <v>46018000</v>
      </c>
      <c r="T15" s="3">
        <f t="shared" si="12"/>
        <v>506197999.99999994</v>
      </c>
      <c r="U15" s="22">
        <f t="shared" si="13"/>
        <v>151859399.99999997</v>
      </c>
      <c r="V15" s="22">
        <f t="shared" si="14"/>
        <v>354338600</v>
      </c>
      <c r="W15" s="25">
        <f t="shared" si="15"/>
        <v>9842738.8888888881</v>
      </c>
      <c r="X15" s="99">
        <f t="shared" si="16"/>
        <v>411739999.99999994</v>
      </c>
      <c r="Y15" s="3">
        <f t="shared" si="17"/>
        <v>41174000</v>
      </c>
      <c r="Z15" s="3">
        <f t="shared" si="18"/>
        <v>452913999.99999994</v>
      </c>
      <c r="AA15" s="3">
        <f t="shared" si="19"/>
        <v>135874199.99999997</v>
      </c>
      <c r="AB15" s="3">
        <f t="shared" si="20"/>
        <v>317039800</v>
      </c>
      <c r="AC15" s="13">
        <f t="shared" si="21"/>
        <v>13209991.666666666</v>
      </c>
      <c r="AD15" s="99">
        <f t="shared" si="22"/>
        <v>363299999.99999994</v>
      </c>
      <c r="AE15" s="3">
        <f t="shared" si="23"/>
        <v>36329999.999999993</v>
      </c>
      <c r="AF15" s="3">
        <f t="shared" si="24"/>
        <v>399629999.99999994</v>
      </c>
      <c r="AG15" s="3">
        <f t="shared" si="25"/>
        <v>119888999.99999999</v>
      </c>
      <c r="AH15" s="3">
        <f t="shared" si="26"/>
        <v>279740999.99999994</v>
      </c>
      <c r="AI15" s="12">
        <f t="shared" si="27"/>
        <v>23311749.999999996</v>
      </c>
    </row>
    <row r="16" spans="2:35">
      <c r="B16" s="67" t="s">
        <v>37</v>
      </c>
      <c r="C16" s="2">
        <v>2</v>
      </c>
      <c r="D16" s="1" t="s">
        <v>9</v>
      </c>
      <c r="E16" s="2">
        <v>26.65</v>
      </c>
      <c r="F16" s="7" t="s">
        <v>30</v>
      </c>
      <c r="G16" s="84">
        <v>347000000</v>
      </c>
      <c r="H16" s="3">
        <f t="shared" si="0"/>
        <v>34700000</v>
      </c>
      <c r="I16" s="12">
        <f t="shared" si="1"/>
        <v>381700000</v>
      </c>
      <c r="J16" s="9">
        <f t="shared" si="2"/>
        <v>190850000</v>
      </c>
      <c r="K16" s="13">
        <f t="shared" si="3"/>
        <v>190850000</v>
      </c>
      <c r="L16" s="87">
        <f t="shared" si="4"/>
        <v>485799999.99999994</v>
      </c>
      <c r="M16" s="3">
        <f t="shared" si="5"/>
        <v>48580000</v>
      </c>
      <c r="N16" s="3">
        <f t="shared" si="6"/>
        <v>534379999.99999994</v>
      </c>
      <c r="O16" s="3">
        <f t="shared" si="7"/>
        <v>160313999.99999997</v>
      </c>
      <c r="P16" s="3">
        <f t="shared" si="8"/>
        <v>374066000</v>
      </c>
      <c r="Q16" s="12">
        <f t="shared" si="9"/>
        <v>7793041.666666667</v>
      </c>
      <c r="R16" s="94">
        <f t="shared" si="10"/>
        <v>461509999.99999994</v>
      </c>
      <c r="S16" s="3">
        <f t="shared" si="11"/>
        <v>46151000</v>
      </c>
      <c r="T16" s="3">
        <f t="shared" si="12"/>
        <v>507660999.99999994</v>
      </c>
      <c r="U16" s="22">
        <f t="shared" si="13"/>
        <v>152298299.99999997</v>
      </c>
      <c r="V16" s="22">
        <f t="shared" si="14"/>
        <v>355362700</v>
      </c>
      <c r="W16" s="25">
        <f t="shared" si="15"/>
        <v>9871186.1111111119</v>
      </c>
      <c r="X16" s="99">
        <f t="shared" si="16"/>
        <v>412929999.99999994</v>
      </c>
      <c r="Y16" s="3">
        <f t="shared" si="17"/>
        <v>41293000</v>
      </c>
      <c r="Z16" s="3">
        <f t="shared" si="18"/>
        <v>454222999.99999994</v>
      </c>
      <c r="AA16" s="3">
        <f t="shared" si="19"/>
        <v>136266899.99999997</v>
      </c>
      <c r="AB16" s="3">
        <f t="shared" si="20"/>
        <v>317956100</v>
      </c>
      <c r="AC16" s="13">
        <f t="shared" si="21"/>
        <v>13248170.833333334</v>
      </c>
      <c r="AD16" s="99">
        <f t="shared" si="22"/>
        <v>364349999.99999994</v>
      </c>
      <c r="AE16" s="3">
        <f t="shared" si="23"/>
        <v>36434999.999999993</v>
      </c>
      <c r="AF16" s="3">
        <f t="shared" si="24"/>
        <v>400784999.99999994</v>
      </c>
      <c r="AG16" s="3">
        <f t="shared" si="25"/>
        <v>120235499.99999999</v>
      </c>
      <c r="AH16" s="3">
        <f t="shared" si="26"/>
        <v>280549499.99999994</v>
      </c>
      <c r="AI16" s="12">
        <f t="shared" si="27"/>
        <v>23379124.999999996</v>
      </c>
    </row>
    <row r="17" spans="2:36">
      <c r="B17" s="67"/>
      <c r="C17" s="2"/>
      <c r="D17" s="1"/>
      <c r="E17" s="2"/>
      <c r="F17" s="7"/>
      <c r="G17" s="81"/>
      <c r="H17" s="3"/>
      <c r="I17" s="12"/>
      <c r="J17" s="9"/>
      <c r="K17" s="13"/>
      <c r="L17" s="14"/>
      <c r="M17" s="3"/>
      <c r="N17" s="3"/>
      <c r="O17" s="3"/>
      <c r="P17" s="3"/>
      <c r="Q17" s="12"/>
      <c r="R17" s="91"/>
      <c r="S17" s="3"/>
      <c r="T17" s="3"/>
      <c r="U17" s="22"/>
      <c r="V17" s="22"/>
      <c r="W17" s="25"/>
      <c r="X17" s="96"/>
      <c r="Y17" s="3"/>
      <c r="Z17" s="3"/>
      <c r="AA17" s="3"/>
      <c r="AB17" s="3"/>
      <c r="AC17" s="13"/>
      <c r="AD17" s="96"/>
      <c r="AE17" s="3"/>
      <c r="AF17" s="3"/>
      <c r="AG17" s="3"/>
      <c r="AH17" s="3"/>
      <c r="AI17" s="12"/>
    </row>
    <row r="18" spans="2:36">
      <c r="B18" s="71" t="s">
        <v>39</v>
      </c>
      <c r="C18" s="72" t="s">
        <v>24</v>
      </c>
      <c r="D18" s="73" t="s">
        <v>11</v>
      </c>
      <c r="E18" s="72">
        <v>33.15</v>
      </c>
      <c r="F18" s="74" t="s">
        <v>32</v>
      </c>
      <c r="G18" s="82">
        <v>332000000</v>
      </c>
      <c r="H18" s="75">
        <f t="shared" ref="H18" si="28">G18*10/100</f>
        <v>33200000</v>
      </c>
      <c r="I18" s="76">
        <f t="shared" ref="I18" si="29">G18+H18</f>
        <v>365200000</v>
      </c>
      <c r="J18" s="77">
        <f t="shared" ref="J18" si="30">I18*50%</f>
        <v>182600000</v>
      </c>
      <c r="K18" s="78">
        <f t="shared" ref="K18" si="31">I18-J18</f>
        <v>182600000</v>
      </c>
      <c r="L18" s="88">
        <f t="shared" ref="L18" si="32">G18*140%</f>
        <v>464800000</v>
      </c>
      <c r="M18" s="75">
        <f t="shared" ref="M18" si="33">L18*10%</f>
        <v>46480000</v>
      </c>
      <c r="N18" s="75">
        <f t="shared" ref="N18" si="34">L18+M18</f>
        <v>511280000</v>
      </c>
      <c r="O18" s="75">
        <f t="shared" ref="O18" si="35">N18*30%</f>
        <v>153384000</v>
      </c>
      <c r="P18" s="75">
        <f t="shared" ref="P18" si="36">N18-O18</f>
        <v>357896000</v>
      </c>
      <c r="Q18" s="76">
        <f t="shared" ref="Q18" si="37">P18/48</f>
        <v>7456166.666666667</v>
      </c>
      <c r="R18" s="92">
        <f t="shared" ref="R18" si="38">L18*95%</f>
        <v>441560000</v>
      </c>
      <c r="S18" s="75">
        <f t="shared" ref="S18" si="39">R18*10%</f>
        <v>44156000</v>
      </c>
      <c r="T18" s="75">
        <f t="shared" ref="T18" si="40">R18+S18</f>
        <v>485716000</v>
      </c>
      <c r="U18" s="79">
        <f t="shared" si="13"/>
        <v>145714800</v>
      </c>
      <c r="V18" s="79">
        <f t="shared" si="14"/>
        <v>340001200</v>
      </c>
      <c r="W18" s="80">
        <f t="shared" si="15"/>
        <v>9444477.777777778</v>
      </c>
      <c r="X18" s="97">
        <f t="shared" si="16"/>
        <v>395080000</v>
      </c>
      <c r="Y18" s="75">
        <f t="shared" si="17"/>
        <v>39508000</v>
      </c>
      <c r="Z18" s="75">
        <f t="shared" si="18"/>
        <v>434588000</v>
      </c>
      <c r="AA18" s="75">
        <f t="shared" si="19"/>
        <v>130376400</v>
      </c>
      <c r="AB18" s="75">
        <f t="shared" si="20"/>
        <v>304211600</v>
      </c>
      <c r="AC18" s="78">
        <f t="shared" si="21"/>
        <v>12675483.333333334</v>
      </c>
      <c r="AD18" s="97">
        <f t="shared" si="22"/>
        <v>348600000</v>
      </c>
      <c r="AE18" s="75">
        <f t="shared" si="23"/>
        <v>34860000</v>
      </c>
      <c r="AF18" s="75">
        <f t="shared" si="24"/>
        <v>383460000</v>
      </c>
      <c r="AG18" s="75">
        <f t="shared" si="25"/>
        <v>115038000</v>
      </c>
      <c r="AH18" s="75">
        <f t="shared" si="26"/>
        <v>268422000</v>
      </c>
      <c r="AI18" s="76">
        <f t="shared" si="27"/>
        <v>22368500</v>
      </c>
      <c r="AJ18" s="114" t="s">
        <v>47</v>
      </c>
    </row>
    <row r="19" spans="2:36">
      <c r="B19" s="71" t="s">
        <v>39</v>
      </c>
      <c r="C19" s="72" t="s">
        <v>23</v>
      </c>
      <c r="D19" s="73" t="s">
        <v>11</v>
      </c>
      <c r="E19" s="72">
        <v>33.15</v>
      </c>
      <c r="F19" s="74" t="s">
        <v>33</v>
      </c>
      <c r="G19" s="82">
        <v>334000000</v>
      </c>
      <c r="H19" s="75">
        <f t="shared" si="0"/>
        <v>33400000</v>
      </c>
      <c r="I19" s="76">
        <f t="shared" si="1"/>
        <v>367400000</v>
      </c>
      <c r="J19" s="77">
        <f t="shared" si="2"/>
        <v>183700000</v>
      </c>
      <c r="K19" s="78">
        <f t="shared" si="3"/>
        <v>183700000</v>
      </c>
      <c r="L19" s="88">
        <f t="shared" si="4"/>
        <v>467600000</v>
      </c>
      <c r="M19" s="75">
        <f t="shared" si="5"/>
        <v>46760000</v>
      </c>
      <c r="N19" s="75">
        <f t="shared" si="6"/>
        <v>514360000</v>
      </c>
      <c r="O19" s="75">
        <f t="shared" si="7"/>
        <v>154308000</v>
      </c>
      <c r="P19" s="75">
        <f t="shared" si="8"/>
        <v>360052000</v>
      </c>
      <c r="Q19" s="76">
        <f t="shared" si="9"/>
        <v>7501083.333333333</v>
      </c>
      <c r="R19" s="92">
        <f t="shared" si="10"/>
        <v>444220000</v>
      </c>
      <c r="S19" s="75">
        <f t="shared" si="11"/>
        <v>44422000</v>
      </c>
      <c r="T19" s="75">
        <f t="shared" si="12"/>
        <v>488642000</v>
      </c>
      <c r="U19" s="79">
        <f t="shared" si="13"/>
        <v>146592600</v>
      </c>
      <c r="V19" s="79">
        <f t="shared" si="14"/>
        <v>342049400</v>
      </c>
      <c r="W19" s="80">
        <f t="shared" si="15"/>
        <v>9501372.222222222</v>
      </c>
      <c r="X19" s="97">
        <f t="shared" si="16"/>
        <v>397460000</v>
      </c>
      <c r="Y19" s="75">
        <f t="shared" si="17"/>
        <v>39746000</v>
      </c>
      <c r="Z19" s="75">
        <f t="shared" si="18"/>
        <v>437206000</v>
      </c>
      <c r="AA19" s="75">
        <f t="shared" si="19"/>
        <v>131161800</v>
      </c>
      <c r="AB19" s="75">
        <f t="shared" si="20"/>
        <v>306044200</v>
      </c>
      <c r="AC19" s="78">
        <f t="shared" si="21"/>
        <v>12751841.666666666</v>
      </c>
      <c r="AD19" s="97">
        <f t="shared" si="22"/>
        <v>350700000</v>
      </c>
      <c r="AE19" s="75">
        <f t="shared" si="23"/>
        <v>35070000</v>
      </c>
      <c r="AF19" s="75">
        <f t="shared" si="24"/>
        <v>385770000</v>
      </c>
      <c r="AG19" s="75">
        <f t="shared" si="25"/>
        <v>115731000</v>
      </c>
      <c r="AH19" s="75">
        <f t="shared" si="26"/>
        <v>270039000</v>
      </c>
      <c r="AI19" s="76">
        <f t="shared" si="27"/>
        <v>22503250</v>
      </c>
      <c r="AJ19" s="115" t="s">
        <v>47</v>
      </c>
    </row>
    <row r="20" spans="2:36">
      <c r="B20" s="71" t="s">
        <v>40</v>
      </c>
      <c r="C20" s="72" t="s">
        <v>24</v>
      </c>
      <c r="D20" s="73" t="s">
        <v>10</v>
      </c>
      <c r="E20" s="72">
        <v>35.18</v>
      </c>
      <c r="F20" s="74" t="s">
        <v>25</v>
      </c>
      <c r="G20" s="82">
        <v>345000000</v>
      </c>
      <c r="H20" s="75">
        <f t="shared" si="0"/>
        <v>34500000</v>
      </c>
      <c r="I20" s="76">
        <f t="shared" si="1"/>
        <v>379500000</v>
      </c>
      <c r="J20" s="77">
        <f t="shared" si="2"/>
        <v>189750000</v>
      </c>
      <c r="K20" s="78">
        <f t="shared" si="3"/>
        <v>189750000</v>
      </c>
      <c r="L20" s="88">
        <f t="shared" si="4"/>
        <v>482999999.99999994</v>
      </c>
      <c r="M20" s="75">
        <f t="shared" si="5"/>
        <v>48300000</v>
      </c>
      <c r="N20" s="75">
        <f t="shared" si="6"/>
        <v>531299999.99999994</v>
      </c>
      <c r="O20" s="75">
        <f t="shared" si="7"/>
        <v>159389999.99999997</v>
      </c>
      <c r="P20" s="75">
        <f t="shared" si="8"/>
        <v>371910000</v>
      </c>
      <c r="Q20" s="76">
        <f t="shared" si="9"/>
        <v>7748125</v>
      </c>
      <c r="R20" s="92">
        <f t="shared" si="10"/>
        <v>458849999.99999994</v>
      </c>
      <c r="S20" s="75">
        <f t="shared" si="11"/>
        <v>45885000</v>
      </c>
      <c r="T20" s="75">
        <f t="shared" si="12"/>
        <v>504734999.99999994</v>
      </c>
      <c r="U20" s="79">
        <f t="shared" si="13"/>
        <v>151420499.99999997</v>
      </c>
      <c r="V20" s="79">
        <f t="shared" si="14"/>
        <v>353314500</v>
      </c>
      <c r="W20" s="80">
        <f t="shared" si="15"/>
        <v>9814291.666666666</v>
      </c>
      <c r="X20" s="97">
        <f t="shared" si="16"/>
        <v>410549999.99999994</v>
      </c>
      <c r="Y20" s="75">
        <f t="shared" si="17"/>
        <v>41055000</v>
      </c>
      <c r="Z20" s="75">
        <f t="shared" si="18"/>
        <v>451604999.99999994</v>
      </c>
      <c r="AA20" s="75">
        <f t="shared" si="19"/>
        <v>135481499.99999997</v>
      </c>
      <c r="AB20" s="75">
        <f t="shared" si="20"/>
        <v>316123500</v>
      </c>
      <c r="AC20" s="78">
        <f t="shared" si="21"/>
        <v>13171812.5</v>
      </c>
      <c r="AD20" s="97">
        <f t="shared" si="22"/>
        <v>362249999.99999994</v>
      </c>
      <c r="AE20" s="75">
        <f t="shared" si="23"/>
        <v>36224999.999999993</v>
      </c>
      <c r="AF20" s="75">
        <f t="shared" si="24"/>
        <v>398474999.99999994</v>
      </c>
      <c r="AG20" s="75">
        <f t="shared" si="25"/>
        <v>119542499.99999999</v>
      </c>
      <c r="AH20" s="75">
        <f t="shared" si="26"/>
        <v>278932499.99999994</v>
      </c>
      <c r="AI20" s="76">
        <f t="shared" si="27"/>
        <v>23244374.999999996</v>
      </c>
      <c r="AJ20" s="114" t="s">
        <v>47</v>
      </c>
    </row>
    <row r="21" spans="2:36">
      <c r="B21" s="71" t="s">
        <v>40</v>
      </c>
      <c r="C21" s="72" t="s">
        <v>23</v>
      </c>
      <c r="D21" s="73" t="s">
        <v>10</v>
      </c>
      <c r="E21" s="72">
        <v>35.18</v>
      </c>
      <c r="F21" s="74" t="s">
        <v>25</v>
      </c>
      <c r="G21" s="82">
        <v>347000000</v>
      </c>
      <c r="H21" s="75">
        <f t="shared" si="0"/>
        <v>34700000</v>
      </c>
      <c r="I21" s="76">
        <f t="shared" si="1"/>
        <v>381700000</v>
      </c>
      <c r="J21" s="77">
        <f t="shared" si="2"/>
        <v>190850000</v>
      </c>
      <c r="K21" s="78">
        <f t="shared" si="3"/>
        <v>190850000</v>
      </c>
      <c r="L21" s="88">
        <f t="shared" si="4"/>
        <v>485799999.99999994</v>
      </c>
      <c r="M21" s="75">
        <f t="shared" si="5"/>
        <v>48580000</v>
      </c>
      <c r="N21" s="75">
        <f t="shared" si="6"/>
        <v>534379999.99999994</v>
      </c>
      <c r="O21" s="75">
        <f t="shared" si="7"/>
        <v>160313999.99999997</v>
      </c>
      <c r="P21" s="75">
        <f t="shared" si="8"/>
        <v>374066000</v>
      </c>
      <c r="Q21" s="76">
        <f t="shared" si="9"/>
        <v>7793041.666666667</v>
      </c>
      <c r="R21" s="92">
        <f t="shared" si="10"/>
        <v>461509999.99999994</v>
      </c>
      <c r="S21" s="75">
        <f t="shared" si="11"/>
        <v>46151000</v>
      </c>
      <c r="T21" s="75">
        <f t="shared" si="12"/>
        <v>507660999.99999994</v>
      </c>
      <c r="U21" s="79">
        <f t="shared" si="13"/>
        <v>152298299.99999997</v>
      </c>
      <c r="V21" s="79">
        <f t="shared" si="14"/>
        <v>355362700</v>
      </c>
      <c r="W21" s="80">
        <f t="shared" si="15"/>
        <v>9871186.1111111119</v>
      </c>
      <c r="X21" s="97">
        <f t="shared" si="16"/>
        <v>412929999.99999994</v>
      </c>
      <c r="Y21" s="75">
        <f t="shared" si="17"/>
        <v>41293000</v>
      </c>
      <c r="Z21" s="75">
        <f t="shared" si="18"/>
        <v>454222999.99999994</v>
      </c>
      <c r="AA21" s="75">
        <f t="shared" si="19"/>
        <v>136266899.99999997</v>
      </c>
      <c r="AB21" s="75">
        <f t="shared" si="20"/>
        <v>317956100</v>
      </c>
      <c r="AC21" s="78">
        <f t="shared" si="21"/>
        <v>13248170.833333334</v>
      </c>
      <c r="AD21" s="97">
        <f t="shared" si="22"/>
        <v>364349999.99999994</v>
      </c>
      <c r="AE21" s="75">
        <f t="shared" si="23"/>
        <v>36434999.999999993</v>
      </c>
      <c r="AF21" s="75">
        <f t="shared" si="24"/>
        <v>400784999.99999994</v>
      </c>
      <c r="AG21" s="75">
        <f t="shared" si="25"/>
        <v>120235499.99999999</v>
      </c>
      <c r="AH21" s="75">
        <f t="shared" si="26"/>
        <v>280549499.99999994</v>
      </c>
      <c r="AI21" s="76">
        <f t="shared" si="27"/>
        <v>23379124.999999996</v>
      </c>
      <c r="AJ21" s="114" t="s">
        <v>47</v>
      </c>
    </row>
    <row r="22" spans="2:36">
      <c r="B22" s="67"/>
      <c r="C22" s="2"/>
      <c r="D22" s="1"/>
      <c r="E22" s="2"/>
      <c r="F22" s="7"/>
      <c r="G22" s="81"/>
      <c r="H22" s="3"/>
      <c r="I22" s="12"/>
      <c r="J22" s="9"/>
      <c r="K22" s="13"/>
      <c r="L22" s="89"/>
      <c r="M22" s="3"/>
      <c r="N22" s="3"/>
      <c r="O22" s="3"/>
      <c r="P22" s="3"/>
      <c r="Q22" s="12"/>
      <c r="R22" s="91"/>
      <c r="S22" s="3"/>
      <c r="T22" s="3"/>
      <c r="U22" s="22"/>
      <c r="V22" s="22"/>
      <c r="W22" s="25"/>
      <c r="X22" s="96"/>
      <c r="Y22" s="3"/>
      <c r="Z22" s="3"/>
      <c r="AA22" s="3"/>
      <c r="AB22" s="3"/>
      <c r="AC22" s="13"/>
      <c r="AD22" s="96"/>
      <c r="AE22" s="3"/>
      <c r="AF22" s="3"/>
      <c r="AG22" s="3"/>
      <c r="AH22" s="3"/>
      <c r="AI22" s="12"/>
    </row>
    <row r="23" spans="2:36">
      <c r="B23" s="67" t="s">
        <v>37</v>
      </c>
      <c r="C23" s="2">
        <v>3.5</v>
      </c>
      <c r="D23" s="1" t="s">
        <v>22</v>
      </c>
      <c r="E23" s="2">
        <v>47.95</v>
      </c>
      <c r="F23" s="7" t="s">
        <v>31</v>
      </c>
      <c r="G23" s="84">
        <v>440000000</v>
      </c>
      <c r="H23" s="3">
        <f t="shared" si="0"/>
        <v>44000000</v>
      </c>
      <c r="I23" s="12">
        <f t="shared" si="1"/>
        <v>484000000</v>
      </c>
      <c r="J23" s="9">
        <f t="shared" si="2"/>
        <v>242000000</v>
      </c>
      <c r="K23" s="13">
        <f t="shared" si="3"/>
        <v>242000000</v>
      </c>
      <c r="L23" s="87">
        <f t="shared" si="4"/>
        <v>616000000</v>
      </c>
      <c r="M23" s="3">
        <f t="shared" si="5"/>
        <v>61600000</v>
      </c>
      <c r="N23" s="3">
        <f t="shared" si="6"/>
        <v>677600000</v>
      </c>
      <c r="O23" s="3">
        <f t="shared" si="7"/>
        <v>203280000</v>
      </c>
      <c r="P23" s="3">
        <f t="shared" si="8"/>
        <v>474320000</v>
      </c>
      <c r="Q23" s="12">
        <f t="shared" si="9"/>
        <v>9881666.666666666</v>
      </c>
      <c r="R23" s="94">
        <f t="shared" si="10"/>
        <v>585200000</v>
      </c>
      <c r="S23" s="3">
        <f t="shared" si="11"/>
        <v>58520000</v>
      </c>
      <c r="T23" s="3">
        <f t="shared" si="12"/>
        <v>643720000</v>
      </c>
      <c r="U23" s="22">
        <f t="shared" si="13"/>
        <v>193116000</v>
      </c>
      <c r="V23" s="22">
        <f t="shared" si="14"/>
        <v>450604000</v>
      </c>
      <c r="W23" s="25">
        <f t="shared" si="15"/>
        <v>12516777.777777778</v>
      </c>
      <c r="X23" s="99">
        <f t="shared" si="16"/>
        <v>523600000</v>
      </c>
      <c r="Y23" s="3">
        <f t="shared" si="17"/>
        <v>52360000</v>
      </c>
      <c r="Z23" s="3">
        <f t="shared" si="18"/>
        <v>575960000</v>
      </c>
      <c r="AA23" s="3">
        <f t="shared" si="19"/>
        <v>172788000</v>
      </c>
      <c r="AB23" s="3">
        <f t="shared" si="20"/>
        <v>403172000</v>
      </c>
      <c r="AC23" s="13">
        <f t="shared" si="21"/>
        <v>16798833.333333332</v>
      </c>
      <c r="AD23" s="99">
        <f t="shared" si="22"/>
        <v>462000000</v>
      </c>
      <c r="AE23" s="3">
        <f t="shared" si="23"/>
        <v>46200000</v>
      </c>
      <c r="AF23" s="3">
        <f t="shared" si="24"/>
        <v>508200000</v>
      </c>
      <c r="AG23" s="3">
        <f t="shared" si="25"/>
        <v>152460000</v>
      </c>
      <c r="AH23" s="3">
        <f t="shared" si="26"/>
        <v>355740000</v>
      </c>
      <c r="AI23" s="12">
        <f t="shared" si="27"/>
        <v>29645000</v>
      </c>
    </row>
    <row r="24" spans="2:36">
      <c r="B24" s="67" t="s">
        <v>37</v>
      </c>
      <c r="C24" s="2">
        <v>3.5</v>
      </c>
      <c r="D24" s="1" t="s">
        <v>22</v>
      </c>
      <c r="E24" s="2">
        <v>47.95</v>
      </c>
      <c r="F24" s="7" t="s">
        <v>31</v>
      </c>
      <c r="G24" s="84">
        <v>442000000</v>
      </c>
      <c r="H24" s="3">
        <f t="shared" si="0"/>
        <v>44200000</v>
      </c>
      <c r="I24" s="12">
        <f t="shared" si="1"/>
        <v>486200000</v>
      </c>
      <c r="J24" s="9">
        <f t="shared" si="2"/>
        <v>243100000</v>
      </c>
      <c r="K24" s="13">
        <f t="shared" si="3"/>
        <v>243100000</v>
      </c>
      <c r="L24" s="87">
        <f t="shared" si="4"/>
        <v>618800000</v>
      </c>
      <c r="M24" s="3">
        <f t="shared" si="5"/>
        <v>61880000</v>
      </c>
      <c r="N24" s="3">
        <f t="shared" si="6"/>
        <v>680680000</v>
      </c>
      <c r="O24" s="3">
        <f t="shared" si="7"/>
        <v>204204000</v>
      </c>
      <c r="P24" s="3">
        <f t="shared" si="8"/>
        <v>476476000</v>
      </c>
      <c r="Q24" s="12">
        <f t="shared" si="9"/>
        <v>9926583.333333334</v>
      </c>
      <c r="R24" s="94">
        <f t="shared" si="10"/>
        <v>587860000</v>
      </c>
      <c r="S24" s="3">
        <f t="shared" si="11"/>
        <v>58786000</v>
      </c>
      <c r="T24" s="3">
        <f t="shared" si="12"/>
        <v>646646000</v>
      </c>
      <c r="U24" s="22">
        <f t="shared" si="13"/>
        <v>193993800</v>
      </c>
      <c r="V24" s="22">
        <f t="shared" si="14"/>
        <v>452652200</v>
      </c>
      <c r="W24" s="25">
        <f t="shared" si="15"/>
        <v>12573672.222222222</v>
      </c>
      <c r="X24" s="99">
        <f t="shared" si="16"/>
        <v>525980000</v>
      </c>
      <c r="Y24" s="3">
        <f t="shared" si="17"/>
        <v>52598000</v>
      </c>
      <c r="Z24" s="3">
        <f t="shared" si="18"/>
        <v>578578000</v>
      </c>
      <c r="AA24" s="3">
        <f t="shared" si="19"/>
        <v>173573400</v>
      </c>
      <c r="AB24" s="3">
        <f t="shared" si="20"/>
        <v>405004600</v>
      </c>
      <c r="AC24" s="13">
        <f t="shared" si="21"/>
        <v>16875191.666666668</v>
      </c>
      <c r="AD24" s="99">
        <f t="shared" si="22"/>
        <v>464100000</v>
      </c>
      <c r="AE24" s="3">
        <f t="shared" si="23"/>
        <v>46410000</v>
      </c>
      <c r="AF24" s="3">
        <f t="shared" si="24"/>
        <v>510510000</v>
      </c>
      <c r="AG24" s="3">
        <f t="shared" si="25"/>
        <v>153153000</v>
      </c>
      <c r="AH24" s="3">
        <f t="shared" si="26"/>
        <v>357357000</v>
      </c>
      <c r="AI24" s="12">
        <f t="shared" si="27"/>
        <v>29779750</v>
      </c>
    </row>
    <row r="25" spans="2:36">
      <c r="B25" s="67" t="s">
        <v>37</v>
      </c>
      <c r="C25" s="2">
        <v>3.5</v>
      </c>
      <c r="D25" s="1" t="s">
        <v>22</v>
      </c>
      <c r="E25" s="2">
        <v>47.95</v>
      </c>
      <c r="F25" s="7" t="s">
        <v>33</v>
      </c>
      <c r="G25" s="84">
        <v>443000000</v>
      </c>
      <c r="H25" s="3">
        <f t="shared" si="0"/>
        <v>44300000</v>
      </c>
      <c r="I25" s="12">
        <f t="shared" si="1"/>
        <v>487300000</v>
      </c>
      <c r="J25" s="9">
        <f t="shared" si="2"/>
        <v>243650000</v>
      </c>
      <c r="K25" s="13">
        <f t="shared" si="3"/>
        <v>243650000</v>
      </c>
      <c r="L25" s="87">
        <f t="shared" si="4"/>
        <v>620200000</v>
      </c>
      <c r="M25" s="3">
        <f t="shared" si="5"/>
        <v>62020000</v>
      </c>
      <c r="N25" s="3">
        <f t="shared" si="6"/>
        <v>682220000</v>
      </c>
      <c r="O25" s="3">
        <f t="shared" si="7"/>
        <v>204666000</v>
      </c>
      <c r="P25" s="3">
        <f t="shared" si="8"/>
        <v>477554000</v>
      </c>
      <c r="Q25" s="12">
        <f t="shared" si="9"/>
        <v>9949041.666666666</v>
      </c>
      <c r="R25" s="94">
        <f t="shared" si="10"/>
        <v>589190000</v>
      </c>
      <c r="S25" s="3">
        <f t="shared" si="11"/>
        <v>58919000</v>
      </c>
      <c r="T25" s="3">
        <f t="shared" si="12"/>
        <v>648109000</v>
      </c>
      <c r="U25" s="22">
        <f t="shared" si="13"/>
        <v>194432700</v>
      </c>
      <c r="V25" s="22">
        <f t="shared" si="14"/>
        <v>453676300</v>
      </c>
      <c r="W25" s="25">
        <f t="shared" si="15"/>
        <v>12602119.444444444</v>
      </c>
      <c r="X25" s="99">
        <f t="shared" si="16"/>
        <v>527170000</v>
      </c>
      <c r="Y25" s="3">
        <f t="shared" si="17"/>
        <v>52717000</v>
      </c>
      <c r="Z25" s="3">
        <f t="shared" si="18"/>
        <v>579887000</v>
      </c>
      <c r="AA25" s="3">
        <f t="shared" si="19"/>
        <v>173966100</v>
      </c>
      <c r="AB25" s="3">
        <f t="shared" si="20"/>
        <v>405920900</v>
      </c>
      <c r="AC25" s="13">
        <f t="shared" si="21"/>
        <v>16913370.833333332</v>
      </c>
      <c r="AD25" s="99">
        <f t="shared" si="22"/>
        <v>465150000</v>
      </c>
      <c r="AE25" s="3">
        <f t="shared" si="23"/>
        <v>46515000</v>
      </c>
      <c r="AF25" s="3">
        <f t="shared" si="24"/>
        <v>511665000</v>
      </c>
      <c r="AG25" s="3">
        <f t="shared" si="25"/>
        <v>153499500</v>
      </c>
      <c r="AH25" s="3">
        <f t="shared" si="26"/>
        <v>358165500</v>
      </c>
      <c r="AI25" s="12">
        <f t="shared" si="27"/>
        <v>29847125</v>
      </c>
    </row>
    <row r="26" spans="2:36">
      <c r="B26" s="67" t="s">
        <v>37</v>
      </c>
      <c r="C26" s="2">
        <v>3.5</v>
      </c>
      <c r="D26" s="1" t="s">
        <v>22</v>
      </c>
      <c r="E26" s="2">
        <v>47.95</v>
      </c>
      <c r="F26" s="7" t="s">
        <v>33</v>
      </c>
      <c r="G26" s="84">
        <v>445000000</v>
      </c>
      <c r="H26" s="3">
        <f t="shared" si="0"/>
        <v>44500000</v>
      </c>
      <c r="I26" s="12">
        <f t="shared" si="1"/>
        <v>489500000</v>
      </c>
      <c r="J26" s="9">
        <f t="shared" si="2"/>
        <v>244750000</v>
      </c>
      <c r="K26" s="13">
        <f t="shared" si="3"/>
        <v>244750000</v>
      </c>
      <c r="L26" s="87">
        <f t="shared" si="4"/>
        <v>623000000</v>
      </c>
      <c r="M26" s="3">
        <f t="shared" si="5"/>
        <v>62300000</v>
      </c>
      <c r="N26" s="3">
        <f t="shared" si="6"/>
        <v>685300000</v>
      </c>
      <c r="O26" s="3">
        <f t="shared" si="7"/>
        <v>205590000</v>
      </c>
      <c r="P26" s="3">
        <f t="shared" si="8"/>
        <v>479710000</v>
      </c>
      <c r="Q26" s="12">
        <f t="shared" si="9"/>
        <v>9993958.333333334</v>
      </c>
      <c r="R26" s="94">
        <f t="shared" si="10"/>
        <v>591850000</v>
      </c>
      <c r="S26" s="3">
        <f t="shared" si="11"/>
        <v>59185000</v>
      </c>
      <c r="T26" s="3">
        <f t="shared" si="12"/>
        <v>651035000</v>
      </c>
      <c r="U26" s="22">
        <f t="shared" si="13"/>
        <v>195310500</v>
      </c>
      <c r="V26" s="22">
        <f t="shared" si="14"/>
        <v>455724500</v>
      </c>
      <c r="W26" s="25">
        <f t="shared" si="15"/>
        <v>12659013.888888888</v>
      </c>
      <c r="X26" s="99">
        <f t="shared" si="16"/>
        <v>529550000</v>
      </c>
      <c r="Y26" s="3">
        <f t="shared" si="17"/>
        <v>52955000</v>
      </c>
      <c r="Z26" s="3">
        <f t="shared" si="18"/>
        <v>582505000</v>
      </c>
      <c r="AA26" s="3">
        <f t="shared" si="19"/>
        <v>174751500</v>
      </c>
      <c r="AB26" s="3">
        <f t="shared" si="20"/>
        <v>407753500</v>
      </c>
      <c r="AC26" s="13">
        <f t="shared" si="21"/>
        <v>16989729.166666668</v>
      </c>
      <c r="AD26" s="99">
        <f t="shared" si="22"/>
        <v>467250000</v>
      </c>
      <c r="AE26" s="3">
        <f t="shared" si="23"/>
        <v>46725000</v>
      </c>
      <c r="AF26" s="3">
        <f t="shared" si="24"/>
        <v>513975000</v>
      </c>
      <c r="AG26" s="3">
        <f t="shared" si="25"/>
        <v>154192500</v>
      </c>
      <c r="AH26" s="3">
        <f t="shared" si="26"/>
        <v>359782500</v>
      </c>
      <c r="AI26" s="12">
        <f t="shared" si="27"/>
        <v>29981875</v>
      </c>
    </row>
    <row r="27" spans="2:36">
      <c r="B27" s="67" t="s">
        <v>37</v>
      </c>
      <c r="C27" s="2" t="s">
        <v>35</v>
      </c>
      <c r="D27" s="1" t="s">
        <v>34</v>
      </c>
      <c r="E27" s="2">
        <v>50.44</v>
      </c>
      <c r="F27" s="7" t="s">
        <v>31</v>
      </c>
      <c r="G27" s="84">
        <v>459000000</v>
      </c>
      <c r="H27" s="3">
        <f t="shared" si="0"/>
        <v>45900000</v>
      </c>
      <c r="I27" s="12">
        <f t="shared" si="1"/>
        <v>504900000</v>
      </c>
      <c r="J27" s="9">
        <f t="shared" si="2"/>
        <v>252450000</v>
      </c>
      <c r="K27" s="13">
        <f t="shared" si="3"/>
        <v>252450000</v>
      </c>
      <c r="L27" s="87">
        <f t="shared" si="4"/>
        <v>642600000</v>
      </c>
      <c r="M27" s="3">
        <f t="shared" si="5"/>
        <v>64260000</v>
      </c>
      <c r="N27" s="3">
        <f t="shared" si="6"/>
        <v>706860000</v>
      </c>
      <c r="O27" s="3">
        <f t="shared" si="7"/>
        <v>212058000</v>
      </c>
      <c r="P27" s="3">
        <f t="shared" si="8"/>
        <v>494802000</v>
      </c>
      <c r="Q27" s="12">
        <f t="shared" si="9"/>
        <v>10308375</v>
      </c>
      <c r="R27" s="94">
        <f t="shared" si="10"/>
        <v>610470000</v>
      </c>
      <c r="S27" s="3">
        <f t="shared" si="11"/>
        <v>61047000</v>
      </c>
      <c r="T27" s="3">
        <f t="shared" si="12"/>
        <v>671517000</v>
      </c>
      <c r="U27" s="22">
        <f t="shared" si="13"/>
        <v>201455100</v>
      </c>
      <c r="V27" s="22">
        <f t="shared" si="14"/>
        <v>470061900</v>
      </c>
      <c r="W27" s="25">
        <f t="shared" si="15"/>
        <v>13057275</v>
      </c>
      <c r="X27" s="99">
        <f t="shared" si="16"/>
        <v>546210000</v>
      </c>
      <c r="Y27" s="3">
        <f t="shared" si="17"/>
        <v>54621000</v>
      </c>
      <c r="Z27" s="3">
        <f t="shared" si="18"/>
        <v>600831000</v>
      </c>
      <c r="AA27" s="3">
        <f t="shared" si="19"/>
        <v>180249300</v>
      </c>
      <c r="AB27" s="3">
        <f t="shared" si="20"/>
        <v>420581700</v>
      </c>
      <c r="AC27" s="13">
        <f t="shared" si="21"/>
        <v>17524237.5</v>
      </c>
      <c r="AD27" s="99">
        <f t="shared" si="22"/>
        <v>481950000</v>
      </c>
      <c r="AE27" s="3">
        <f t="shared" si="23"/>
        <v>48195000</v>
      </c>
      <c r="AF27" s="3">
        <f t="shared" si="24"/>
        <v>530145000</v>
      </c>
      <c r="AG27" s="3">
        <f t="shared" si="25"/>
        <v>159043500</v>
      </c>
      <c r="AH27" s="3">
        <f t="shared" si="26"/>
        <v>371101500</v>
      </c>
      <c r="AI27" s="12">
        <f t="shared" si="27"/>
        <v>30925125</v>
      </c>
    </row>
    <row r="28" spans="2:36">
      <c r="B28" s="67" t="s">
        <v>37</v>
      </c>
      <c r="C28" s="2">
        <v>9</v>
      </c>
      <c r="D28" s="1" t="s">
        <v>34</v>
      </c>
      <c r="E28" s="2">
        <v>50.44</v>
      </c>
      <c r="F28" s="7" t="s">
        <v>31</v>
      </c>
      <c r="G28" s="84">
        <v>461000000</v>
      </c>
      <c r="H28" s="3">
        <f t="shared" si="0"/>
        <v>46100000</v>
      </c>
      <c r="I28" s="12">
        <f t="shared" si="1"/>
        <v>507100000</v>
      </c>
      <c r="J28" s="9">
        <f t="shared" si="2"/>
        <v>253550000</v>
      </c>
      <c r="K28" s="13">
        <f t="shared" si="3"/>
        <v>253550000</v>
      </c>
      <c r="L28" s="87">
        <f t="shared" si="4"/>
        <v>645400000</v>
      </c>
      <c r="M28" s="3">
        <f t="shared" si="5"/>
        <v>64540000</v>
      </c>
      <c r="N28" s="3">
        <f t="shared" si="6"/>
        <v>709940000</v>
      </c>
      <c r="O28" s="3">
        <f t="shared" si="7"/>
        <v>212982000</v>
      </c>
      <c r="P28" s="3">
        <f t="shared" si="8"/>
        <v>496958000</v>
      </c>
      <c r="Q28" s="12">
        <f t="shared" si="9"/>
        <v>10353291.666666666</v>
      </c>
      <c r="R28" s="94">
        <f t="shared" si="10"/>
        <v>613130000</v>
      </c>
      <c r="S28" s="3">
        <f t="shared" si="11"/>
        <v>61313000</v>
      </c>
      <c r="T28" s="3">
        <f t="shared" si="12"/>
        <v>674443000</v>
      </c>
      <c r="U28" s="22">
        <f t="shared" si="13"/>
        <v>202332900</v>
      </c>
      <c r="V28" s="22">
        <f t="shared" si="14"/>
        <v>472110100</v>
      </c>
      <c r="W28" s="25">
        <f t="shared" si="15"/>
        <v>13114169.444444444</v>
      </c>
      <c r="X28" s="99">
        <f t="shared" si="16"/>
        <v>548590000</v>
      </c>
      <c r="Y28" s="3">
        <f t="shared" si="17"/>
        <v>54859000</v>
      </c>
      <c r="Z28" s="3">
        <f t="shared" si="18"/>
        <v>603449000</v>
      </c>
      <c r="AA28" s="3">
        <f t="shared" si="19"/>
        <v>181034700</v>
      </c>
      <c r="AB28" s="3">
        <f t="shared" si="20"/>
        <v>422414300</v>
      </c>
      <c r="AC28" s="13">
        <f t="shared" si="21"/>
        <v>17600595.833333332</v>
      </c>
      <c r="AD28" s="99">
        <f t="shared" si="22"/>
        <v>484050000</v>
      </c>
      <c r="AE28" s="3">
        <f t="shared" si="23"/>
        <v>48405000</v>
      </c>
      <c r="AF28" s="3">
        <f t="shared" si="24"/>
        <v>532455000</v>
      </c>
      <c r="AG28" s="3">
        <f t="shared" si="25"/>
        <v>159736500</v>
      </c>
      <c r="AH28" s="3">
        <f t="shared" si="26"/>
        <v>372718500</v>
      </c>
      <c r="AI28" s="12">
        <f t="shared" si="27"/>
        <v>31059875</v>
      </c>
    </row>
    <row r="29" spans="2:36">
      <c r="B29" s="67" t="s">
        <v>37</v>
      </c>
      <c r="C29" s="2" t="s">
        <v>35</v>
      </c>
      <c r="D29" s="1" t="s">
        <v>34</v>
      </c>
      <c r="E29" s="2">
        <v>50.44</v>
      </c>
      <c r="F29" s="7" t="s">
        <v>33</v>
      </c>
      <c r="G29" s="84">
        <v>462000000</v>
      </c>
      <c r="H29" s="3">
        <f t="shared" si="0"/>
        <v>46200000</v>
      </c>
      <c r="I29" s="12">
        <f t="shared" si="1"/>
        <v>508200000</v>
      </c>
      <c r="J29" s="9">
        <f t="shared" si="2"/>
        <v>254100000</v>
      </c>
      <c r="K29" s="13">
        <f t="shared" si="3"/>
        <v>254100000</v>
      </c>
      <c r="L29" s="87">
        <f t="shared" si="4"/>
        <v>646800000</v>
      </c>
      <c r="M29" s="3">
        <f t="shared" si="5"/>
        <v>64680000</v>
      </c>
      <c r="N29" s="3">
        <f t="shared" si="6"/>
        <v>711480000</v>
      </c>
      <c r="O29" s="3">
        <f t="shared" si="7"/>
        <v>213444000</v>
      </c>
      <c r="P29" s="3">
        <f t="shared" si="8"/>
        <v>498036000</v>
      </c>
      <c r="Q29" s="12">
        <f t="shared" si="9"/>
        <v>10375750</v>
      </c>
      <c r="R29" s="94">
        <f t="shared" si="10"/>
        <v>614460000</v>
      </c>
      <c r="S29" s="3">
        <f t="shared" si="11"/>
        <v>61446000</v>
      </c>
      <c r="T29" s="3">
        <f t="shared" si="12"/>
        <v>675906000</v>
      </c>
      <c r="U29" s="22">
        <f t="shared" si="13"/>
        <v>202771800</v>
      </c>
      <c r="V29" s="22">
        <f t="shared" si="14"/>
        <v>473134200</v>
      </c>
      <c r="W29" s="25">
        <f t="shared" si="15"/>
        <v>13142616.666666666</v>
      </c>
      <c r="X29" s="99">
        <f t="shared" si="16"/>
        <v>549780000</v>
      </c>
      <c r="Y29" s="3">
        <f t="shared" si="17"/>
        <v>54978000</v>
      </c>
      <c r="Z29" s="3">
        <f t="shared" si="18"/>
        <v>604758000</v>
      </c>
      <c r="AA29" s="3">
        <f t="shared" si="19"/>
        <v>181427400</v>
      </c>
      <c r="AB29" s="3">
        <f t="shared" si="20"/>
        <v>423330600</v>
      </c>
      <c r="AC29" s="13">
        <f t="shared" si="21"/>
        <v>17638775</v>
      </c>
      <c r="AD29" s="99">
        <f t="shared" si="22"/>
        <v>485100000</v>
      </c>
      <c r="AE29" s="3">
        <f t="shared" si="23"/>
        <v>48510000</v>
      </c>
      <c r="AF29" s="3">
        <f t="shared" si="24"/>
        <v>533610000</v>
      </c>
      <c r="AG29" s="3">
        <f t="shared" si="25"/>
        <v>160083000</v>
      </c>
      <c r="AH29" s="3">
        <f t="shared" si="26"/>
        <v>373527000</v>
      </c>
      <c r="AI29" s="12">
        <f t="shared" si="27"/>
        <v>31127250</v>
      </c>
    </row>
    <row r="30" spans="2:36">
      <c r="B30" s="67" t="s">
        <v>37</v>
      </c>
      <c r="C30" s="2">
        <v>9</v>
      </c>
      <c r="D30" s="1" t="s">
        <v>34</v>
      </c>
      <c r="E30" s="2">
        <v>50.44</v>
      </c>
      <c r="F30" s="7" t="s">
        <v>33</v>
      </c>
      <c r="G30" s="84">
        <v>464000000</v>
      </c>
      <c r="H30" s="3">
        <f t="shared" si="0"/>
        <v>46400000</v>
      </c>
      <c r="I30" s="12">
        <f t="shared" si="1"/>
        <v>510400000</v>
      </c>
      <c r="J30" s="9">
        <f t="shared" si="2"/>
        <v>255200000</v>
      </c>
      <c r="K30" s="13">
        <f t="shared" si="3"/>
        <v>255200000</v>
      </c>
      <c r="L30" s="87">
        <f t="shared" si="4"/>
        <v>649600000</v>
      </c>
      <c r="M30" s="3">
        <f t="shared" si="5"/>
        <v>64960000</v>
      </c>
      <c r="N30" s="3">
        <f t="shared" si="6"/>
        <v>714560000</v>
      </c>
      <c r="O30" s="3">
        <f t="shared" si="7"/>
        <v>214368000</v>
      </c>
      <c r="P30" s="3">
        <f t="shared" si="8"/>
        <v>500192000</v>
      </c>
      <c r="Q30" s="12">
        <f t="shared" si="9"/>
        <v>10420666.666666666</v>
      </c>
      <c r="R30" s="94">
        <f t="shared" si="10"/>
        <v>617120000</v>
      </c>
      <c r="S30" s="3">
        <f t="shared" si="11"/>
        <v>61712000</v>
      </c>
      <c r="T30" s="3">
        <f t="shared" si="12"/>
        <v>678832000</v>
      </c>
      <c r="U30" s="22">
        <f t="shared" si="13"/>
        <v>203649600</v>
      </c>
      <c r="V30" s="22">
        <f t="shared" si="14"/>
        <v>475182400</v>
      </c>
      <c r="W30" s="25">
        <f t="shared" si="15"/>
        <v>13199511.111111112</v>
      </c>
      <c r="X30" s="99">
        <f t="shared" si="16"/>
        <v>552160000</v>
      </c>
      <c r="Y30" s="3">
        <f t="shared" si="17"/>
        <v>55216000</v>
      </c>
      <c r="Z30" s="3">
        <f t="shared" si="18"/>
        <v>607376000</v>
      </c>
      <c r="AA30" s="3">
        <f t="shared" si="19"/>
        <v>182212800</v>
      </c>
      <c r="AB30" s="3">
        <f t="shared" si="20"/>
        <v>425163200</v>
      </c>
      <c r="AC30" s="13">
        <f t="shared" si="21"/>
        <v>17715133.333333332</v>
      </c>
      <c r="AD30" s="99">
        <f t="shared" si="22"/>
        <v>487200000</v>
      </c>
      <c r="AE30" s="3">
        <f t="shared" si="23"/>
        <v>48720000</v>
      </c>
      <c r="AF30" s="3">
        <f t="shared" si="24"/>
        <v>535920000</v>
      </c>
      <c r="AG30" s="3">
        <f t="shared" si="25"/>
        <v>160776000</v>
      </c>
      <c r="AH30" s="3">
        <f t="shared" si="26"/>
        <v>375144000</v>
      </c>
      <c r="AI30" s="12">
        <f t="shared" si="27"/>
        <v>31262000</v>
      </c>
    </row>
    <row r="31" spans="2:36">
      <c r="B31" s="67" t="s">
        <v>37</v>
      </c>
      <c r="C31" s="2" t="s">
        <v>24</v>
      </c>
      <c r="D31" s="1" t="s">
        <v>21</v>
      </c>
      <c r="E31" s="2">
        <v>52.08</v>
      </c>
      <c r="F31" s="7" t="s">
        <v>25</v>
      </c>
      <c r="G31" s="84">
        <v>472000000</v>
      </c>
      <c r="H31" s="3">
        <f t="shared" si="0"/>
        <v>47200000</v>
      </c>
      <c r="I31" s="12">
        <f t="shared" si="1"/>
        <v>519200000</v>
      </c>
      <c r="J31" s="9">
        <f t="shared" si="2"/>
        <v>259600000</v>
      </c>
      <c r="K31" s="13">
        <f t="shared" si="3"/>
        <v>259600000</v>
      </c>
      <c r="L31" s="87">
        <f t="shared" si="4"/>
        <v>660800000</v>
      </c>
      <c r="M31" s="3">
        <f t="shared" si="5"/>
        <v>66080000</v>
      </c>
      <c r="N31" s="3">
        <f t="shared" si="6"/>
        <v>726880000</v>
      </c>
      <c r="O31" s="3">
        <f t="shared" si="7"/>
        <v>218064000</v>
      </c>
      <c r="P31" s="3">
        <f t="shared" si="8"/>
        <v>508816000</v>
      </c>
      <c r="Q31" s="12">
        <f t="shared" si="9"/>
        <v>10600333.333333334</v>
      </c>
      <c r="R31" s="94">
        <f t="shared" si="10"/>
        <v>627760000</v>
      </c>
      <c r="S31" s="3">
        <f t="shared" si="11"/>
        <v>62776000</v>
      </c>
      <c r="T31" s="3">
        <f t="shared" si="12"/>
        <v>690536000</v>
      </c>
      <c r="U31" s="22">
        <f t="shared" si="13"/>
        <v>207160800</v>
      </c>
      <c r="V31" s="22">
        <f t="shared" si="14"/>
        <v>483375200</v>
      </c>
      <c r="W31" s="25">
        <f t="shared" si="15"/>
        <v>13427088.888888888</v>
      </c>
      <c r="X31" s="99">
        <f t="shared" si="16"/>
        <v>561680000</v>
      </c>
      <c r="Y31" s="3">
        <f t="shared" si="17"/>
        <v>56168000</v>
      </c>
      <c r="Z31" s="3">
        <f t="shared" si="18"/>
        <v>617848000</v>
      </c>
      <c r="AA31" s="3">
        <f t="shared" si="19"/>
        <v>185354400</v>
      </c>
      <c r="AB31" s="3">
        <f t="shared" si="20"/>
        <v>432493600</v>
      </c>
      <c r="AC31" s="13">
        <f t="shared" si="21"/>
        <v>18020566.666666668</v>
      </c>
      <c r="AD31" s="99">
        <f t="shared" si="22"/>
        <v>495600000</v>
      </c>
      <c r="AE31" s="3">
        <f t="shared" si="23"/>
        <v>49560000</v>
      </c>
      <c r="AF31" s="3">
        <f t="shared" si="24"/>
        <v>545160000</v>
      </c>
      <c r="AG31" s="3">
        <f t="shared" si="25"/>
        <v>163548000</v>
      </c>
      <c r="AH31" s="3">
        <f t="shared" si="26"/>
        <v>381612000</v>
      </c>
      <c r="AI31" s="12">
        <f t="shared" si="27"/>
        <v>31801000</v>
      </c>
    </row>
    <row r="32" spans="2:36">
      <c r="B32" s="67" t="s">
        <v>37</v>
      </c>
      <c r="C32" s="2" t="s">
        <v>24</v>
      </c>
      <c r="D32" s="1" t="s">
        <v>21</v>
      </c>
      <c r="E32" s="2">
        <v>52.08</v>
      </c>
      <c r="F32" s="7" t="s">
        <v>30</v>
      </c>
      <c r="G32" s="84">
        <v>473000000</v>
      </c>
      <c r="H32" s="3">
        <f t="shared" si="0"/>
        <v>47300000</v>
      </c>
      <c r="I32" s="12">
        <f t="shared" si="1"/>
        <v>520300000</v>
      </c>
      <c r="J32" s="9">
        <f t="shared" si="2"/>
        <v>260150000</v>
      </c>
      <c r="K32" s="13">
        <f t="shared" si="3"/>
        <v>260150000</v>
      </c>
      <c r="L32" s="87">
        <f t="shared" si="4"/>
        <v>662200000</v>
      </c>
      <c r="M32" s="3">
        <f t="shared" si="5"/>
        <v>66220000</v>
      </c>
      <c r="N32" s="3">
        <f t="shared" si="6"/>
        <v>728420000</v>
      </c>
      <c r="O32" s="3">
        <f t="shared" si="7"/>
        <v>218526000</v>
      </c>
      <c r="P32" s="3">
        <f t="shared" si="8"/>
        <v>509894000</v>
      </c>
      <c r="Q32" s="12">
        <f t="shared" si="9"/>
        <v>10622791.666666666</v>
      </c>
      <c r="R32" s="94">
        <f t="shared" si="10"/>
        <v>629090000</v>
      </c>
      <c r="S32" s="3">
        <f t="shared" si="11"/>
        <v>62909000</v>
      </c>
      <c r="T32" s="3">
        <f t="shared" si="12"/>
        <v>691999000</v>
      </c>
      <c r="U32" s="22">
        <f t="shared" si="13"/>
        <v>207599700</v>
      </c>
      <c r="V32" s="22">
        <f t="shared" si="14"/>
        <v>484399300</v>
      </c>
      <c r="W32" s="25">
        <f t="shared" si="15"/>
        <v>13455536.111111112</v>
      </c>
      <c r="X32" s="99">
        <f t="shared" si="16"/>
        <v>562870000</v>
      </c>
      <c r="Y32" s="3">
        <f t="shared" si="17"/>
        <v>56287000</v>
      </c>
      <c r="Z32" s="3">
        <f t="shared" si="18"/>
        <v>619157000</v>
      </c>
      <c r="AA32" s="3">
        <f t="shared" si="19"/>
        <v>185747100</v>
      </c>
      <c r="AB32" s="3">
        <f t="shared" si="20"/>
        <v>433409900</v>
      </c>
      <c r="AC32" s="13">
        <f t="shared" si="21"/>
        <v>18058745.833333332</v>
      </c>
      <c r="AD32" s="99">
        <f t="shared" si="22"/>
        <v>496650000</v>
      </c>
      <c r="AE32" s="3">
        <f t="shared" si="23"/>
        <v>49665000</v>
      </c>
      <c r="AF32" s="3">
        <f t="shared" si="24"/>
        <v>546315000</v>
      </c>
      <c r="AG32" s="3">
        <f t="shared" si="25"/>
        <v>163894500</v>
      </c>
      <c r="AH32" s="3">
        <f t="shared" si="26"/>
        <v>382420500</v>
      </c>
      <c r="AI32" s="12">
        <f t="shared" si="27"/>
        <v>31868375</v>
      </c>
    </row>
    <row r="33" spans="2:35">
      <c r="B33" s="67" t="s">
        <v>37</v>
      </c>
      <c r="C33" s="2">
        <v>3.9</v>
      </c>
      <c r="D33" s="1" t="s">
        <v>21</v>
      </c>
      <c r="E33" s="2">
        <v>52.08</v>
      </c>
      <c r="F33" s="7" t="s">
        <v>25</v>
      </c>
      <c r="G33" s="84">
        <v>474000000</v>
      </c>
      <c r="H33" s="3">
        <f t="shared" si="0"/>
        <v>47400000</v>
      </c>
      <c r="I33" s="12">
        <f t="shared" si="1"/>
        <v>521400000</v>
      </c>
      <c r="J33" s="9">
        <f t="shared" si="2"/>
        <v>260700000</v>
      </c>
      <c r="K33" s="13">
        <f t="shared" si="3"/>
        <v>260700000</v>
      </c>
      <c r="L33" s="87">
        <f t="shared" si="4"/>
        <v>663600000</v>
      </c>
      <c r="M33" s="3">
        <f t="shared" si="5"/>
        <v>66360000</v>
      </c>
      <c r="N33" s="3">
        <f t="shared" si="6"/>
        <v>729960000</v>
      </c>
      <c r="O33" s="3">
        <f t="shared" si="7"/>
        <v>218988000</v>
      </c>
      <c r="P33" s="3">
        <f t="shared" si="8"/>
        <v>510972000</v>
      </c>
      <c r="Q33" s="12">
        <f t="shared" si="9"/>
        <v>10645250</v>
      </c>
      <c r="R33" s="94">
        <f t="shared" si="10"/>
        <v>630420000</v>
      </c>
      <c r="S33" s="3">
        <f t="shared" si="11"/>
        <v>63042000</v>
      </c>
      <c r="T33" s="3">
        <f t="shared" si="12"/>
        <v>693462000</v>
      </c>
      <c r="U33" s="22">
        <f t="shared" si="13"/>
        <v>208038600</v>
      </c>
      <c r="V33" s="22">
        <f t="shared" si="14"/>
        <v>485423400</v>
      </c>
      <c r="W33" s="25">
        <f t="shared" si="15"/>
        <v>13483983.333333334</v>
      </c>
      <c r="X33" s="99">
        <f t="shared" si="16"/>
        <v>564060000</v>
      </c>
      <c r="Y33" s="3">
        <f t="shared" si="17"/>
        <v>56406000</v>
      </c>
      <c r="Z33" s="3">
        <f t="shared" si="18"/>
        <v>620466000</v>
      </c>
      <c r="AA33" s="3">
        <f t="shared" si="19"/>
        <v>186139800</v>
      </c>
      <c r="AB33" s="3">
        <f t="shared" si="20"/>
        <v>434326200</v>
      </c>
      <c r="AC33" s="13">
        <f t="shared" si="21"/>
        <v>18096925</v>
      </c>
      <c r="AD33" s="99">
        <f t="shared" si="22"/>
        <v>497700000</v>
      </c>
      <c r="AE33" s="3">
        <f t="shared" si="23"/>
        <v>49770000</v>
      </c>
      <c r="AF33" s="3">
        <f t="shared" si="24"/>
        <v>547470000</v>
      </c>
      <c r="AG33" s="3">
        <f t="shared" si="25"/>
        <v>164241000</v>
      </c>
      <c r="AH33" s="3">
        <f t="shared" si="26"/>
        <v>383229000</v>
      </c>
      <c r="AI33" s="12">
        <f t="shared" si="27"/>
        <v>31935750</v>
      </c>
    </row>
    <row r="34" spans="2:35">
      <c r="B34" s="67" t="s">
        <v>37</v>
      </c>
      <c r="C34" s="2">
        <v>3.9</v>
      </c>
      <c r="D34" s="1" t="s">
        <v>21</v>
      </c>
      <c r="E34" s="2">
        <v>52.08</v>
      </c>
      <c r="F34" s="7" t="s">
        <v>30</v>
      </c>
      <c r="G34" s="84">
        <v>475000000</v>
      </c>
      <c r="H34" s="3">
        <f t="shared" si="0"/>
        <v>47500000</v>
      </c>
      <c r="I34" s="12">
        <f t="shared" si="1"/>
        <v>522500000</v>
      </c>
      <c r="J34" s="9">
        <f t="shared" si="2"/>
        <v>261250000</v>
      </c>
      <c r="K34" s="13">
        <f t="shared" si="3"/>
        <v>261250000</v>
      </c>
      <c r="L34" s="87">
        <f t="shared" si="4"/>
        <v>665000000</v>
      </c>
      <c r="M34" s="3">
        <f t="shared" si="5"/>
        <v>66500000</v>
      </c>
      <c r="N34" s="3">
        <f t="shared" si="6"/>
        <v>731500000</v>
      </c>
      <c r="O34" s="3">
        <f t="shared" si="7"/>
        <v>219450000</v>
      </c>
      <c r="P34" s="3">
        <f t="shared" si="8"/>
        <v>512050000</v>
      </c>
      <c r="Q34" s="12">
        <f t="shared" si="9"/>
        <v>10667708.333333334</v>
      </c>
      <c r="R34" s="94">
        <f t="shared" si="10"/>
        <v>631750000</v>
      </c>
      <c r="S34" s="3">
        <f t="shared" si="11"/>
        <v>63175000</v>
      </c>
      <c r="T34" s="3">
        <f t="shared" si="12"/>
        <v>694925000</v>
      </c>
      <c r="U34" s="22">
        <f t="shared" si="13"/>
        <v>208477500</v>
      </c>
      <c r="V34" s="22">
        <f t="shared" si="14"/>
        <v>486447500</v>
      </c>
      <c r="W34" s="25">
        <f t="shared" si="15"/>
        <v>13512430.555555556</v>
      </c>
      <c r="X34" s="99">
        <f t="shared" si="16"/>
        <v>565250000</v>
      </c>
      <c r="Y34" s="3">
        <f t="shared" si="17"/>
        <v>56525000</v>
      </c>
      <c r="Z34" s="3">
        <f t="shared" si="18"/>
        <v>621775000</v>
      </c>
      <c r="AA34" s="3">
        <f t="shared" si="19"/>
        <v>186532500</v>
      </c>
      <c r="AB34" s="3">
        <f t="shared" si="20"/>
        <v>435242500</v>
      </c>
      <c r="AC34" s="13">
        <f t="shared" si="21"/>
        <v>18135104.166666668</v>
      </c>
      <c r="AD34" s="99">
        <f t="shared" si="22"/>
        <v>498750000</v>
      </c>
      <c r="AE34" s="3">
        <f t="shared" si="23"/>
        <v>49875000</v>
      </c>
      <c r="AF34" s="3">
        <f t="shared" si="24"/>
        <v>548625000</v>
      </c>
      <c r="AG34" s="3">
        <f t="shared" si="25"/>
        <v>164587500</v>
      </c>
      <c r="AH34" s="3">
        <f t="shared" si="26"/>
        <v>384037500</v>
      </c>
      <c r="AI34" s="12">
        <f t="shared" si="27"/>
        <v>32003125</v>
      </c>
    </row>
    <row r="35" spans="2:35">
      <c r="B35" s="67" t="s">
        <v>37</v>
      </c>
      <c r="C35" s="2">
        <v>2</v>
      </c>
      <c r="D35" s="1" t="s">
        <v>22</v>
      </c>
      <c r="E35" s="2">
        <v>47.95</v>
      </c>
      <c r="F35" s="7" t="s">
        <v>31</v>
      </c>
      <c r="G35" s="84">
        <v>560000000</v>
      </c>
      <c r="H35" s="3">
        <f t="shared" si="0"/>
        <v>56000000</v>
      </c>
      <c r="I35" s="12">
        <f t="shared" si="1"/>
        <v>616000000</v>
      </c>
      <c r="J35" s="9">
        <f t="shared" si="2"/>
        <v>308000000</v>
      </c>
      <c r="K35" s="13">
        <f t="shared" si="3"/>
        <v>308000000</v>
      </c>
      <c r="L35" s="87">
        <f t="shared" si="4"/>
        <v>784000000</v>
      </c>
      <c r="M35" s="3">
        <f t="shared" si="5"/>
        <v>78400000</v>
      </c>
      <c r="N35" s="3">
        <f t="shared" si="6"/>
        <v>862400000</v>
      </c>
      <c r="O35" s="3">
        <f t="shared" si="7"/>
        <v>258720000</v>
      </c>
      <c r="P35" s="3">
        <f t="shared" si="8"/>
        <v>603680000</v>
      </c>
      <c r="Q35" s="12">
        <f t="shared" si="9"/>
        <v>12576666.666666666</v>
      </c>
      <c r="R35" s="94">
        <f t="shared" si="10"/>
        <v>744800000</v>
      </c>
      <c r="S35" s="3">
        <f t="shared" si="11"/>
        <v>74480000</v>
      </c>
      <c r="T35" s="3">
        <f t="shared" si="12"/>
        <v>819280000</v>
      </c>
      <c r="U35" s="22">
        <f t="shared" si="13"/>
        <v>245784000</v>
      </c>
      <c r="V35" s="22">
        <f t="shared" si="14"/>
        <v>573496000</v>
      </c>
      <c r="W35" s="25">
        <f t="shared" si="15"/>
        <v>15930444.444444444</v>
      </c>
      <c r="X35" s="99">
        <f t="shared" si="16"/>
        <v>666400000</v>
      </c>
      <c r="Y35" s="3">
        <f t="shared" si="17"/>
        <v>66640000</v>
      </c>
      <c r="Z35" s="3">
        <f t="shared" si="18"/>
        <v>733040000</v>
      </c>
      <c r="AA35" s="3">
        <f t="shared" si="19"/>
        <v>219912000</v>
      </c>
      <c r="AB35" s="3">
        <f t="shared" si="20"/>
        <v>513128000</v>
      </c>
      <c r="AC35" s="13">
        <f t="shared" si="21"/>
        <v>21380333.333333332</v>
      </c>
      <c r="AD35" s="99">
        <f t="shared" si="22"/>
        <v>588000000</v>
      </c>
      <c r="AE35" s="3">
        <f t="shared" si="23"/>
        <v>58800000</v>
      </c>
      <c r="AF35" s="3">
        <f t="shared" si="24"/>
        <v>646800000</v>
      </c>
      <c r="AG35" s="3">
        <f t="shared" si="25"/>
        <v>194040000</v>
      </c>
      <c r="AH35" s="3">
        <f t="shared" si="26"/>
        <v>452760000</v>
      </c>
      <c r="AI35" s="12">
        <f t="shared" si="27"/>
        <v>37730000</v>
      </c>
    </row>
    <row r="36" spans="2:35">
      <c r="B36" s="67" t="s">
        <v>37</v>
      </c>
      <c r="C36" s="2">
        <v>2</v>
      </c>
      <c r="D36" s="1" t="s">
        <v>21</v>
      </c>
      <c r="E36" s="2">
        <v>52.08</v>
      </c>
      <c r="F36" s="7" t="s">
        <v>25</v>
      </c>
      <c r="G36" s="84">
        <v>611000000</v>
      </c>
      <c r="H36" s="3">
        <f t="shared" si="0"/>
        <v>61100000</v>
      </c>
      <c r="I36" s="12">
        <f t="shared" si="1"/>
        <v>672100000</v>
      </c>
      <c r="J36" s="9">
        <f t="shared" si="2"/>
        <v>336050000</v>
      </c>
      <c r="K36" s="13">
        <f t="shared" si="3"/>
        <v>336050000</v>
      </c>
      <c r="L36" s="87">
        <f t="shared" si="4"/>
        <v>855400000</v>
      </c>
      <c r="M36" s="3">
        <f t="shared" si="5"/>
        <v>85540000</v>
      </c>
      <c r="N36" s="3">
        <f t="shared" si="6"/>
        <v>940940000</v>
      </c>
      <c r="O36" s="3">
        <f t="shared" si="7"/>
        <v>282282000</v>
      </c>
      <c r="P36" s="3">
        <f t="shared" si="8"/>
        <v>658658000</v>
      </c>
      <c r="Q36" s="12">
        <f t="shared" si="9"/>
        <v>13722041.666666666</v>
      </c>
      <c r="R36" s="94">
        <f t="shared" si="10"/>
        <v>812630000</v>
      </c>
      <c r="S36" s="3">
        <f t="shared" si="11"/>
        <v>81263000</v>
      </c>
      <c r="T36" s="3">
        <f t="shared" si="12"/>
        <v>893893000</v>
      </c>
      <c r="U36" s="22">
        <f t="shared" si="13"/>
        <v>268167900</v>
      </c>
      <c r="V36" s="22">
        <f t="shared" si="14"/>
        <v>625725100</v>
      </c>
      <c r="W36" s="25">
        <f t="shared" si="15"/>
        <v>17381252.777777776</v>
      </c>
      <c r="X36" s="99">
        <f t="shared" si="16"/>
        <v>727090000</v>
      </c>
      <c r="Y36" s="3">
        <f t="shared" si="17"/>
        <v>72709000</v>
      </c>
      <c r="Z36" s="3">
        <f t="shared" si="18"/>
        <v>799799000</v>
      </c>
      <c r="AA36" s="3">
        <f t="shared" si="19"/>
        <v>239939700</v>
      </c>
      <c r="AB36" s="3">
        <f t="shared" si="20"/>
        <v>559859300</v>
      </c>
      <c r="AC36" s="13">
        <f t="shared" si="21"/>
        <v>23327470.833333332</v>
      </c>
      <c r="AD36" s="99">
        <f t="shared" si="22"/>
        <v>641550000</v>
      </c>
      <c r="AE36" s="3">
        <f t="shared" si="23"/>
        <v>64155000</v>
      </c>
      <c r="AF36" s="3">
        <f t="shared" si="24"/>
        <v>705705000</v>
      </c>
      <c r="AG36" s="3">
        <f t="shared" si="25"/>
        <v>211711500</v>
      </c>
      <c r="AH36" s="3">
        <f t="shared" si="26"/>
        <v>493993500</v>
      </c>
      <c r="AI36" s="12">
        <f t="shared" si="27"/>
        <v>41166125</v>
      </c>
    </row>
    <row r="37" spans="2:35" ht="15.75" thickBot="1">
      <c r="B37" s="68" t="s">
        <v>37</v>
      </c>
      <c r="C37" s="57">
        <v>2</v>
      </c>
      <c r="D37" s="58" t="s">
        <v>21</v>
      </c>
      <c r="E37" s="57">
        <v>52.08</v>
      </c>
      <c r="F37" s="59" t="s">
        <v>30</v>
      </c>
      <c r="G37" s="85">
        <v>612000000</v>
      </c>
      <c r="H37" s="60">
        <f t="shared" si="0"/>
        <v>61200000</v>
      </c>
      <c r="I37" s="56">
        <f t="shared" si="1"/>
        <v>673200000</v>
      </c>
      <c r="J37" s="61">
        <f t="shared" si="2"/>
        <v>336600000</v>
      </c>
      <c r="K37" s="62">
        <f t="shared" si="3"/>
        <v>336600000</v>
      </c>
      <c r="L37" s="90">
        <f t="shared" si="4"/>
        <v>856800000</v>
      </c>
      <c r="M37" s="60">
        <f t="shared" si="5"/>
        <v>85680000</v>
      </c>
      <c r="N37" s="60">
        <f t="shared" si="6"/>
        <v>942480000</v>
      </c>
      <c r="O37" s="60">
        <f t="shared" si="7"/>
        <v>282744000</v>
      </c>
      <c r="P37" s="60">
        <f t="shared" si="8"/>
        <v>659736000</v>
      </c>
      <c r="Q37" s="56">
        <f t="shared" si="9"/>
        <v>13744500</v>
      </c>
      <c r="R37" s="95">
        <f t="shared" si="10"/>
        <v>813960000</v>
      </c>
      <c r="S37" s="60">
        <f t="shared" si="11"/>
        <v>81396000</v>
      </c>
      <c r="T37" s="60">
        <f t="shared" si="12"/>
        <v>895356000</v>
      </c>
      <c r="U37" s="60">
        <f t="shared" si="13"/>
        <v>268606800</v>
      </c>
      <c r="V37" s="60">
        <f t="shared" si="14"/>
        <v>626749200</v>
      </c>
      <c r="W37" s="62">
        <f t="shared" si="15"/>
        <v>17409700</v>
      </c>
      <c r="X37" s="100">
        <f t="shared" si="16"/>
        <v>728280000</v>
      </c>
      <c r="Y37" s="60">
        <f t="shared" si="17"/>
        <v>72828000</v>
      </c>
      <c r="Z37" s="60">
        <f t="shared" si="18"/>
        <v>801108000</v>
      </c>
      <c r="AA37" s="60">
        <f t="shared" si="19"/>
        <v>240332400</v>
      </c>
      <c r="AB37" s="60">
        <f t="shared" si="20"/>
        <v>560775600</v>
      </c>
      <c r="AC37" s="62">
        <f t="shared" si="21"/>
        <v>23365650</v>
      </c>
      <c r="AD37" s="100">
        <f t="shared" si="22"/>
        <v>642600000</v>
      </c>
      <c r="AE37" s="60">
        <f t="shared" si="23"/>
        <v>64260000</v>
      </c>
      <c r="AF37" s="60">
        <f t="shared" si="24"/>
        <v>706860000</v>
      </c>
      <c r="AG37" s="60">
        <f t="shared" si="25"/>
        <v>212058000</v>
      </c>
      <c r="AH37" s="60">
        <f t="shared" si="26"/>
        <v>494802000</v>
      </c>
      <c r="AI37" s="56">
        <f t="shared" si="27"/>
        <v>41233500</v>
      </c>
    </row>
    <row r="38" spans="2:35" ht="16.5" thickTop="1" thickBot="1"/>
    <row r="39" spans="2:35" ht="18.75">
      <c r="B39" s="101" t="s">
        <v>48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3"/>
      <c r="M39" s="103"/>
      <c r="N39" s="104"/>
    </row>
    <row r="40" spans="2:35" ht="18.75">
      <c r="B40" s="111" t="s">
        <v>52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M40" s="106"/>
      <c r="N40" s="107"/>
    </row>
    <row r="41" spans="2:35" ht="18.75">
      <c r="B41" s="111" t="s">
        <v>53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106"/>
      <c r="N41" s="107"/>
    </row>
    <row r="42" spans="2:35" ht="18.75">
      <c r="B42" s="111" t="s">
        <v>54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6"/>
      <c r="M42" s="106"/>
      <c r="N42" s="107"/>
    </row>
    <row r="43" spans="2:35" ht="18.75">
      <c r="B43" s="111" t="s">
        <v>63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6"/>
      <c r="M43" s="106"/>
      <c r="N43" s="107"/>
    </row>
    <row r="44" spans="2:35" ht="18.75">
      <c r="B44" s="111" t="s">
        <v>64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6"/>
      <c r="M44" s="106"/>
      <c r="N44" s="107"/>
    </row>
    <row r="45" spans="2:35" ht="18.75">
      <c r="B45" s="111" t="s">
        <v>57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6"/>
      <c r="M45" s="106"/>
      <c r="N45" s="107"/>
    </row>
    <row r="46" spans="2:35" ht="18.75">
      <c r="B46" s="111" t="s">
        <v>58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6"/>
      <c r="M46" s="106"/>
      <c r="N46" s="107"/>
    </row>
    <row r="47" spans="2:35" ht="18.75">
      <c r="B47" s="111" t="s">
        <v>56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6"/>
      <c r="M47" s="106"/>
      <c r="N47" s="107"/>
    </row>
    <row r="48" spans="2:35" ht="19.5" thickBot="1">
      <c r="B48" s="112" t="s">
        <v>55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9"/>
      <c r="M48" s="109"/>
      <c r="N48" s="110"/>
    </row>
    <row r="49" spans="2:14" ht="18.75">
      <c r="B49" s="113" t="s">
        <v>59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6"/>
      <c r="M49" s="106"/>
      <c r="N49" s="107"/>
    </row>
    <row r="50" spans="2:14" ht="18.75">
      <c r="B50" s="113" t="s">
        <v>61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6"/>
      <c r="M50" s="106"/>
      <c r="N50" s="107"/>
    </row>
    <row r="51" spans="2:14" ht="18.75">
      <c r="B51" s="113" t="s">
        <v>60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6"/>
      <c r="M51" s="106"/>
      <c r="N51" s="107"/>
    </row>
    <row r="52" spans="2:14" ht="19.5" thickBot="1">
      <c r="B52" s="116" t="s">
        <v>49</v>
      </c>
      <c r="C52" s="117"/>
      <c r="D52" s="117"/>
      <c r="E52" s="117"/>
      <c r="F52" s="117"/>
      <c r="G52" s="117"/>
      <c r="H52" s="109"/>
      <c r="I52" s="118" t="s">
        <v>50</v>
      </c>
      <c r="J52" s="117"/>
      <c r="K52" s="117"/>
      <c r="L52" s="117"/>
      <c r="M52" s="109"/>
      <c r="N52" s="110"/>
    </row>
  </sheetData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2014-03-12T05:35:54Z</cp:lastPrinted>
  <dcterms:created xsi:type="dcterms:W3CDTF">2014-03-10T01:47:52Z</dcterms:created>
  <dcterms:modified xsi:type="dcterms:W3CDTF">2014-04-05T11:51:07Z</dcterms:modified>
</cp:coreProperties>
</file>